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755" activeTab="0"/>
  </bookViews>
  <sheets>
    <sheet name="請求書" sheetId="1" r:id="rId1"/>
    <sheet name="受給者一覧" sheetId="2" r:id="rId2"/>
    <sheet name="開始シート" sheetId="3" r:id="rId3"/>
    <sheet name="2320600001" sheetId="4" r:id="rId4"/>
    <sheet name="2320600002" sheetId="5" r:id="rId5"/>
    <sheet name="2320600003" sheetId="6" r:id="rId6"/>
    <sheet name="終了シート" sheetId="7" r:id="rId7"/>
    <sheet name="基本設定" sheetId="8" r:id="rId8"/>
    <sheet name="単価設定" sheetId="9" r:id="rId9"/>
  </sheets>
  <definedNames>
    <definedName name="_xlfn.SINGLE" hidden="1">#NAME?</definedName>
    <definedName name="_xlnm.Print_Area" localSheetId="3">'2320600001'!$A$1:$BD$46,'2320600001'!$BM$1:$EM$46</definedName>
    <definedName name="_xlnm.Print_Area" localSheetId="4">'2320600002'!$A$1:$BD$46,'2320600002'!$BM$1:$EM$46</definedName>
    <definedName name="_xlnm.Print_Area" localSheetId="5">'2320600003'!$A$1:$BD$46,'2320600003'!$BM$1:$EM$46</definedName>
    <definedName name="_xlnm.Print_Area" localSheetId="2">'開始シート'!$A$1:$BD$46,'開始シート'!$BM$1:$EM$46</definedName>
    <definedName name="_xlnm.Print_Area" localSheetId="6">'終了シート'!$A$1:$BD$46,'終了シート'!$BM$1:$EM$46</definedName>
    <definedName name="_xlnm.Print_Area" localSheetId="0">'請求書'!$A$1:$AD$44</definedName>
  </definedNames>
  <calcPr fullCalcOnLoad="1"/>
</workbook>
</file>

<file path=xl/sharedStrings.xml><?xml version="1.0" encoding="utf-8"?>
<sst xmlns="http://schemas.openxmlformats.org/spreadsheetml/2006/main" count="431" uniqueCount="203">
  <si>
    <t>第6号様式（第18条関係）</t>
  </si>
  <si>
    <t>移動支援</t>
  </si>
  <si>
    <t>第9号様式の2（第18条関係）</t>
  </si>
  <si>
    <t>第7号様式（第18条関係）</t>
  </si>
  <si>
    <t>第8号様式（第18条関係）</t>
  </si>
  <si>
    <t>第9号様式（第18条関係）</t>
  </si>
  <si>
    <t>地域活動支援センター</t>
  </si>
  <si>
    <t>日中一時支援</t>
  </si>
  <si>
    <t>生活サポート</t>
  </si>
  <si>
    <t>訪問入浴サービス</t>
  </si>
  <si>
    <t>生活サポート事業提供実績記録票</t>
  </si>
  <si>
    <t>日中一時支援事業提供実績記録票</t>
  </si>
  <si>
    <t>地域活動支援センター事業提供実績記録票</t>
  </si>
  <si>
    <t>移動支援事業提供実績記録票</t>
  </si>
  <si>
    <t>＜サービス種類＞</t>
  </si>
  <si>
    <t>日付</t>
  </si>
  <si>
    <t>曜日</t>
  </si>
  <si>
    <t>備考</t>
  </si>
  <si>
    <t>開始時間</t>
  </si>
  <si>
    <t>終了時間</t>
  </si>
  <si>
    <t>枚中</t>
  </si>
  <si>
    <t>地域生活支援サービス費等 請求書</t>
  </si>
  <si>
    <t>（　請　求　先　）</t>
  </si>
  <si>
    <t>請求事業者</t>
  </si>
  <si>
    <t>指定事業所番号</t>
  </si>
  <si>
    <t>住　所
（所在地）</t>
  </si>
  <si>
    <t>〒</t>
  </si>
  <si>
    <t>電話番号</t>
  </si>
  <si>
    <t>名　称</t>
  </si>
  <si>
    <t>下記のとおり請求します。</t>
  </si>
  <si>
    <t>職・氏名</t>
  </si>
  <si>
    <t>年</t>
  </si>
  <si>
    <t>月分</t>
  </si>
  <si>
    <t>請求金額</t>
  </si>
  <si>
    <t>円</t>
  </si>
  <si>
    <t>区　　　　分</t>
  </si>
  <si>
    <t>件数</t>
  </si>
  <si>
    <t>請求額</t>
  </si>
  <si>
    <t>合　　　計</t>
  </si>
  <si>
    <t>春日井市使用欄</t>
  </si>
  <si>
    <t>　　　印</t>
  </si>
  <si>
    <t>利用者負担上限額
管理事業所</t>
  </si>
  <si>
    <t>事業所番号</t>
  </si>
  <si>
    <t>管理結果</t>
  </si>
  <si>
    <t>管理結果額（ｂ）</t>
  </si>
  <si>
    <t>事業所名称</t>
  </si>
  <si>
    <t>費用の額計算欄</t>
  </si>
  <si>
    <t>報酬単価</t>
  </si>
  <si>
    <t>回数</t>
  </si>
  <si>
    <t>報酬額</t>
  </si>
  <si>
    <t>１割額</t>
  </si>
  <si>
    <t>合     計</t>
  </si>
  <si>
    <t>内訳</t>
  </si>
  <si>
    <t>当月算定額</t>
  </si>
  <si>
    <t>サービス総合計報酬額 (①)</t>
  </si>
  <si>
    <t>自己負担額(②)</t>
  </si>
  <si>
    <t>（ｂ）もしくは（ａ）か（ｃ）の内少ない額</t>
  </si>
  <si>
    <t>過誤訂正（③）</t>
  </si>
  <si>
    <t>当月地域生活支援サービス費請求額(①－②－③)</t>
  </si>
  <si>
    <t>枚目</t>
  </si>
  <si>
    <t>-</t>
  </si>
  <si>
    <t>123-456-7890</t>
  </si>
  <si>
    <t>事業所長　〇〇　太郎</t>
  </si>
  <si>
    <t>年</t>
  </si>
  <si>
    <t>月</t>
  </si>
  <si>
    <t>日</t>
  </si>
  <si>
    <t>受給者番号</t>
  </si>
  <si>
    <t>障がい者（児）
氏名</t>
  </si>
  <si>
    <t>保護者
氏名</t>
  </si>
  <si>
    <t>利用者負担
上限月額</t>
  </si>
  <si>
    <t>食事提供
加算有無</t>
  </si>
  <si>
    <t>移動支援
支給開始日</t>
  </si>
  <si>
    <t>食事提供加算
適用終了日</t>
  </si>
  <si>
    <t>食事提供加算
適用開始日</t>
  </si>
  <si>
    <t>利用者負担
適用終了日</t>
  </si>
  <si>
    <t>利用者負担
適用開始日</t>
  </si>
  <si>
    <t>移動支援
支給終了日</t>
  </si>
  <si>
    <t>移動支援
区分</t>
  </si>
  <si>
    <t>利用者負担</t>
  </si>
  <si>
    <t>食事提供加算</t>
  </si>
  <si>
    <t>移動支援
二人介護</t>
  </si>
  <si>
    <t>移動支援
送迎対象</t>
  </si>
  <si>
    <t>移動支援
対象</t>
  </si>
  <si>
    <t>移動支援契約
支給量</t>
  </si>
  <si>
    <t>移動支援
決定支給量</t>
  </si>
  <si>
    <t>日中一時支援</t>
  </si>
  <si>
    <t>日中一時支援
対象</t>
  </si>
  <si>
    <t>日中一時支援
支給開始日</t>
  </si>
  <si>
    <t>日中一時支援
支給終了日</t>
  </si>
  <si>
    <t>日中一時支援
区分</t>
  </si>
  <si>
    <t>日中一時支援
決定支給量</t>
  </si>
  <si>
    <t>日中一時支援
二人介護</t>
  </si>
  <si>
    <t>日中一時支援
送迎対象</t>
  </si>
  <si>
    <t>日中一時支援契約
支給量</t>
  </si>
  <si>
    <t>地域活動支援C</t>
  </si>
  <si>
    <t>地域活動支援C
対象</t>
  </si>
  <si>
    <t>地域活動支援C
支給開始日</t>
  </si>
  <si>
    <t>地域活動支援C
支給終了日</t>
  </si>
  <si>
    <t>地域活動支援C
区分</t>
  </si>
  <si>
    <t>地域活動支援C
決定支給量</t>
  </si>
  <si>
    <t>地域活動支援C契約
支給量</t>
  </si>
  <si>
    <t>生活サポート</t>
  </si>
  <si>
    <t>生活サポート
対象</t>
  </si>
  <si>
    <t>生活サポート
支給開始日</t>
  </si>
  <si>
    <t>生活サポート
支給終了日</t>
  </si>
  <si>
    <t>生活サポート
決定支給量</t>
  </si>
  <si>
    <t>訪問入浴</t>
  </si>
  <si>
    <t>訪問入浴
対象</t>
  </si>
  <si>
    <t>訪問入浴
支給開始日</t>
  </si>
  <si>
    <t>訪問入浴
支給終了日</t>
  </si>
  <si>
    <t>訪問入浴
区分</t>
  </si>
  <si>
    <t>訪問入浴
決定支給量</t>
  </si>
  <si>
    <t>訪問入浴
二人介護</t>
  </si>
  <si>
    <t>訪問入浴
送迎対象</t>
  </si>
  <si>
    <t>生活サポート契約支給量</t>
  </si>
  <si>
    <t>訪問入浴
契約支給量</t>
  </si>
  <si>
    <t>サービス内容時間</t>
  </si>
  <si>
    <t>算定項目</t>
  </si>
  <si>
    <t>報酬単価（円）</t>
  </si>
  <si>
    <t>種類</t>
  </si>
  <si>
    <t>項目</t>
  </si>
  <si>
    <t>地域上限管理加算</t>
  </si>
  <si>
    <t>有</t>
  </si>
  <si>
    <t>対象</t>
  </si>
  <si>
    <t>A</t>
  </si>
  <si>
    <t>B</t>
  </si>
  <si>
    <t>保護者　太郎11</t>
  </si>
  <si>
    <t>索引キー</t>
  </si>
  <si>
    <t>請求サービスコード</t>
  </si>
  <si>
    <t>サービス内容時間</t>
  </si>
  <si>
    <t>算定項目</t>
  </si>
  <si>
    <t>報酬単価</t>
  </si>
  <si>
    <t>上限管理事業者</t>
  </si>
  <si>
    <t>事業者コード</t>
  </si>
  <si>
    <t>事業者名</t>
  </si>
  <si>
    <t>No.</t>
  </si>
  <si>
    <t>地域活動支援C
汎用項目１</t>
  </si>
  <si>
    <t>地域活動支援C
汎用項目２</t>
  </si>
  <si>
    <t>生活サポート
汎用項目１</t>
  </si>
  <si>
    <t>生活サポート
汎用項目２</t>
  </si>
  <si>
    <t>生活サポート
汎用項目３</t>
  </si>
  <si>
    <t>サービス内容</t>
  </si>
  <si>
    <t>サービスコード</t>
  </si>
  <si>
    <t>（ｃ）</t>
  </si>
  <si>
    <t>05</t>
  </si>
  <si>
    <t>地域訪問入浴サービス</t>
  </si>
  <si>
    <t>05</t>
  </si>
  <si>
    <t>1</t>
  </si>
  <si>
    <t>訪問回数</t>
  </si>
  <si>
    <t>時間数</t>
  </si>
  <si>
    <t>派遣人数</t>
  </si>
  <si>
    <t>合計日数</t>
  </si>
  <si>
    <t>訪問入浴サービス提供実績記録票</t>
  </si>
  <si>
    <t>受給者証
番　　　号</t>
  </si>
  <si>
    <t>支給決定障害者等氏名</t>
  </si>
  <si>
    <t>事業所番号</t>
  </si>
  <si>
    <t>（障害児氏名）</t>
  </si>
  <si>
    <t>事業者及び
その事業所</t>
  </si>
  <si>
    <t>契約支給量</t>
  </si>
  <si>
    <t>地域生活支援サービス費等 明細書</t>
  </si>
  <si>
    <t>（移動支援事業、地域活動支援センター事業、日中一時支援事業、生活サポート事業、訪問入浴サービス事業）</t>
  </si>
  <si>
    <t>月分</t>
  </si>
  <si>
    <t>請求事業者</t>
  </si>
  <si>
    <t>指定事業所番号</t>
  </si>
  <si>
    <t>受給者証番号</t>
  </si>
  <si>
    <t>事業者及び
その事業所
の名称</t>
  </si>
  <si>
    <t>支給決定障害者等</t>
  </si>
  <si>
    <t>氏名</t>
  </si>
  <si>
    <t>支給決定に係る</t>
  </si>
  <si>
    <t>障害児氏名</t>
  </si>
  <si>
    <t>利用者負担上限月額（ａ）　</t>
  </si>
  <si>
    <t>対象</t>
  </si>
  <si>
    <t>受給者証番号</t>
  </si>
  <si>
    <t>支給決定障害者等</t>
  </si>
  <si>
    <t>氏名</t>
  </si>
  <si>
    <t>支給決定に係る</t>
  </si>
  <si>
    <t>障害児氏名</t>
  </si>
  <si>
    <t>利用者負担上限月額（ａ）　</t>
  </si>
  <si>
    <t>利用者負担上限額
管理事業所</t>
  </si>
  <si>
    <t>事業所番号</t>
  </si>
  <si>
    <t>管理結果</t>
  </si>
  <si>
    <t>管理結果額（ｂ）</t>
  </si>
  <si>
    <t>事業所名称</t>
  </si>
  <si>
    <t>エラーチェック</t>
  </si>
  <si>
    <t>対象者</t>
  </si>
  <si>
    <t>支給量
エラー有無</t>
  </si>
  <si>
    <t>支給期間
エラー有無</t>
  </si>
  <si>
    <t>開始日（値）</t>
  </si>
  <si>
    <t>終了日（値）</t>
  </si>
  <si>
    <t>支給開始日（値）</t>
  </si>
  <si>
    <t>支給終了日（値）</t>
  </si>
  <si>
    <t xml:space="preserve">△△訪問入浴株式会社　　　　　　　　　〇〇訪問サービス事業所
</t>
  </si>
  <si>
    <t>上限管理事業者A</t>
  </si>
  <si>
    <t>春日井　太郎11</t>
  </si>
  <si>
    <t>春日井　太郎12</t>
  </si>
  <si>
    <t>春日井　太郎13</t>
  </si>
  <si>
    <t>春日井市一丁目１２番地　〇〇ビル２F</t>
  </si>
  <si>
    <t>令和</t>
  </si>
  <si>
    <t>利用者
確認欄</t>
  </si>
  <si>
    <t xml:space="preserve"> 様</t>
  </si>
  <si>
    <t>春日井市長</t>
  </si>
  <si>
    <t>確認日</t>
  </si>
  <si>
    <t>確認者
障がい福祉課長補佐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</si>
</sst>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  <numFmt numFmtId="178" formatCode="0000000000"/>
    <numFmt numFmtId="179" formatCode="#,##0_ "/>
    <numFmt numFmtId="180" formatCode="[h]:mm"/>
    <numFmt numFmtId="181" formatCode="yyyymm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9"/>
      <name val="MS UI Gothic"/>
      <family val="3"/>
    </font>
    <font>
      <sz val="11"/>
      <name val="ＭＳ Ｐゴシック"/>
      <family val="3"/>
    </font>
    <font>
      <b/>
      <sz val="1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7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2"/>
      <color indexed="9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11"/>
      <name val="Calibri"/>
      <family val="3"/>
    </font>
    <font>
      <sz val="9"/>
      <color theme="0"/>
      <name val="ＭＳ ゴシック"/>
      <family val="3"/>
    </font>
    <font>
      <sz val="12"/>
      <color theme="0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/>
      <right/>
      <top style="double"/>
      <bottom style="medium"/>
    </border>
    <border>
      <left style="thin"/>
      <right style="thin"/>
      <top style="double"/>
      <bottom style="medium"/>
    </border>
    <border diagonalUp="1">
      <left/>
      <right/>
      <top style="double"/>
      <bottom style="medium"/>
      <diagonal style="thin"/>
    </border>
    <border diagonalUp="1">
      <left/>
      <right style="medium"/>
      <top style="double"/>
      <bottom style="medium"/>
      <diagonal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1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5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5" fillId="0" borderId="0" xfId="0" applyFont="1" applyAlignment="1">
      <alignment/>
    </xf>
    <xf numFmtId="0" fontId="4" fillId="33" borderId="10" xfId="61" applyFont="1" applyFill="1" applyBorder="1">
      <alignment vertical="center"/>
      <protection/>
    </xf>
    <xf numFmtId="0" fontId="4" fillId="33" borderId="11" xfId="61" applyFont="1" applyFill="1" applyBorder="1">
      <alignment vertical="center"/>
      <protection/>
    </xf>
    <xf numFmtId="0" fontId="4" fillId="33" borderId="12" xfId="61" applyFont="1" applyFill="1" applyBorder="1">
      <alignment vertical="center"/>
      <protection/>
    </xf>
    <xf numFmtId="0" fontId="4" fillId="33" borderId="0" xfId="61" applyFont="1" applyFill="1">
      <alignment vertical="center"/>
      <protection/>
    </xf>
    <xf numFmtId="0" fontId="4" fillId="33" borderId="13" xfId="61" applyFont="1" applyFill="1" applyBorder="1">
      <alignment vertical="center"/>
      <protection/>
    </xf>
    <xf numFmtId="0" fontId="4" fillId="33" borderId="0" xfId="61" applyFont="1" applyFill="1" applyBorder="1">
      <alignment vertical="center"/>
      <protection/>
    </xf>
    <xf numFmtId="0" fontId="4" fillId="33" borderId="14" xfId="61" applyFont="1" applyFill="1" applyBorder="1">
      <alignment vertical="center"/>
      <protection/>
    </xf>
    <xf numFmtId="0" fontId="13" fillId="33" borderId="0" xfId="61" applyFont="1" applyFill="1" applyBorder="1">
      <alignment vertical="center"/>
      <protection/>
    </xf>
    <xf numFmtId="0" fontId="4" fillId="33" borderId="15" xfId="61" applyFont="1" applyFill="1" applyBorder="1" applyAlignment="1">
      <alignment horizontal="left" vertical="top"/>
      <protection/>
    </xf>
    <xf numFmtId="0" fontId="4" fillId="33" borderId="16" xfId="61" applyFont="1" applyFill="1" applyBorder="1" applyAlignment="1">
      <alignment horizontal="left" vertical="top"/>
      <protection/>
    </xf>
    <xf numFmtId="0" fontId="4" fillId="33" borderId="0" xfId="61" applyFont="1" applyFill="1" applyBorder="1" applyAlignment="1">
      <alignment horizontal="center" vertical="center" wrapText="1"/>
      <protection/>
    </xf>
    <xf numFmtId="0" fontId="4" fillId="33" borderId="0" xfId="61" applyFont="1" applyFill="1" applyBorder="1" applyAlignment="1">
      <alignment horizontal="center" vertical="top"/>
      <protection/>
    </xf>
    <xf numFmtId="0" fontId="15" fillId="33" borderId="0" xfId="61" applyFont="1" applyFill="1" applyBorder="1" applyAlignment="1">
      <alignment horizontal="center" vertical="center" wrapText="1" shrinkToFit="1"/>
      <protection/>
    </xf>
    <xf numFmtId="0" fontId="3" fillId="33" borderId="0" xfId="61" applyFont="1" applyFill="1" applyBorder="1" applyAlignment="1">
      <alignment horizontal="center" vertical="center" wrapText="1" shrinkToFit="1"/>
      <protection/>
    </xf>
    <xf numFmtId="0" fontId="4" fillId="33" borderId="17" xfId="61" applyFont="1" applyFill="1" applyBorder="1">
      <alignment vertical="center"/>
      <protection/>
    </xf>
    <xf numFmtId="0" fontId="4" fillId="33" borderId="18" xfId="61" applyFont="1" applyFill="1" applyBorder="1">
      <alignment vertical="center"/>
      <protection/>
    </xf>
    <xf numFmtId="0" fontId="4" fillId="33" borderId="19" xfId="61" applyFont="1" applyFill="1" applyBorder="1">
      <alignment vertical="center"/>
      <protection/>
    </xf>
    <xf numFmtId="0" fontId="4" fillId="33" borderId="0" xfId="61" applyFont="1" applyFill="1" applyAlignment="1">
      <alignment vertical="center"/>
      <protection/>
    </xf>
    <xf numFmtId="0" fontId="3" fillId="33" borderId="0" xfId="61" applyFont="1" applyFill="1" applyBorder="1">
      <alignment vertical="center"/>
      <protection/>
    </xf>
    <xf numFmtId="0" fontId="3" fillId="33" borderId="0" xfId="61" applyFont="1" applyFill="1" applyBorder="1" applyAlignment="1">
      <alignment horizontal="center" vertical="center" textRotation="255"/>
      <protection/>
    </xf>
    <xf numFmtId="0" fontId="3" fillId="33" borderId="0" xfId="61" applyFont="1" applyFill="1" applyBorder="1" applyAlignment="1">
      <alignment vertical="center"/>
      <protection/>
    </xf>
    <xf numFmtId="0" fontId="4" fillId="33" borderId="15" xfId="61" applyFont="1" applyFill="1" applyBorder="1" applyAlignment="1">
      <alignment horizontal="center" vertical="top"/>
      <protection/>
    </xf>
    <xf numFmtId="0" fontId="4" fillId="33" borderId="0" xfId="61" applyFont="1" applyFill="1" applyBorder="1" applyAlignment="1">
      <alignment vertical="center"/>
      <protection/>
    </xf>
    <xf numFmtId="0" fontId="7" fillId="0" borderId="0" xfId="61" applyFont="1">
      <alignment vertical="center"/>
      <protection/>
    </xf>
    <xf numFmtId="0" fontId="22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7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179" fontId="22" fillId="0" borderId="20" xfId="0" applyNumberFormat="1" applyFont="1" applyBorder="1" applyAlignment="1">
      <alignment vertical="center"/>
    </xf>
    <xf numFmtId="49" fontId="22" fillId="0" borderId="20" xfId="0" applyNumberFormat="1" applyFont="1" applyFill="1" applyBorder="1" applyAlignment="1" quotePrefix="1">
      <alignment horizontal="center" vertical="center"/>
    </xf>
    <xf numFmtId="49" fontId="22" fillId="34" borderId="2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4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 shrinkToFit="1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14" fillId="0" borderId="17" xfId="61" applyFont="1" applyBorder="1" applyAlignment="1">
      <alignment horizontal="left" vertical="top"/>
      <protection/>
    </xf>
    <xf numFmtId="0" fontId="14" fillId="0" borderId="18" xfId="61" applyFont="1" applyBorder="1" applyAlignment="1">
      <alignment horizontal="left" vertical="top"/>
      <protection/>
    </xf>
    <xf numFmtId="0" fontId="14" fillId="0" borderId="0" xfId="61" applyFont="1" applyBorder="1" applyAlignment="1">
      <alignment horizontal="left" vertical="top"/>
      <protection/>
    </xf>
    <xf numFmtId="0" fontId="66" fillId="0" borderId="0" xfId="43" applyFont="1" applyAlignment="1">
      <alignment horizontal="center"/>
    </xf>
    <xf numFmtId="0" fontId="17" fillId="33" borderId="0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vertical="center" textRotation="255"/>
      <protection/>
    </xf>
    <xf numFmtId="0" fontId="7" fillId="0" borderId="0" xfId="61" applyFont="1" applyBorder="1" applyAlignment="1">
      <alignment horizontal="center" vertical="center"/>
      <protection/>
    </xf>
    <xf numFmtId="0" fontId="22" fillId="34" borderId="20" xfId="0" applyFont="1" applyFill="1" applyBorder="1" applyAlignment="1">
      <alignment horizontal="center" vertical="center"/>
    </xf>
    <xf numFmtId="0" fontId="7" fillId="0" borderId="0" xfId="61" applyFont="1" applyAlignment="1">
      <alignment vertical="center"/>
      <protection/>
    </xf>
    <xf numFmtId="49" fontId="22" fillId="0" borderId="20" xfId="0" applyNumberFormat="1" applyFont="1" applyBorder="1" applyAlignment="1" quotePrefix="1">
      <alignment horizontal="center" vertical="center"/>
    </xf>
    <xf numFmtId="0" fontId="51" fillId="0" borderId="0" xfId="43" applyFill="1" applyAlignment="1">
      <alignment vertical="center"/>
    </xf>
    <xf numFmtId="0" fontId="3" fillId="33" borderId="0" xfId="61" applyFont="1" applyFill="1" applyBorder="1" applyAlignment="1">
      <alignment horizontal="distributed" vertical="center"/>
      <protection/>
    </xf>
    <xf numFmtId="181" fontId="67" fillId="0" borderId="0" xfId="61" applyNumberFormat="1" applyFont="1">
      <alignment vertical="center"/>
      <protection/>
    </xf>
    <xf numFmtId="56" fontId="68" fillId="33" borderId="0" xfId="61" applyNumberFormat="1" applyFont="1" applyFill="1" applyBorder="1" applyProtection="1">
      <alignment vertical="center"/>
      <protection locked="0"/>
    </xf>
    <xf numFmtId="0" fontId="4" fillId="33" borderId="0" xfId="61" applyFont="1" applyFill="1" applyBorder="1" applyAlignment="1" applyProtection="1">
      <alignment vertical="center"/>
      <protection locked="0"/>
    </xf>
    <xf numFmtId="0" fontId="4" fillId="33" borderId="0" xfId="61" applyFont="1" applyFill="1" applyBorder="1" applyProtection="1">
      <alignment vertical="center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58" fontId="0" fillId="6" borderId="20" xfId="0" applyNumberFormat="1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58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0" fillId="6" borderId="20" xfId="0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shrinkToFit="1"/>
      <protection locked="0"/>
    </xf>
    <xf numFmtId="0" fontId="69" fillId="33" borderId="0" xfId="0" applyFont="1" applyFill="1" applyAlignment="1">
      <alignment vertical="center"/>
    </xf>
    <xf numFmtId="0" fontId="4" fillId="33" borderId="11" xfId="61" applyFont="1" applyFill="1" applyBorder="1" applyAlignment="1">
      <alignment horizontal="center" vertical="center"/>
      <protection/>
    </xf>
    <xf numFmtId="0" fontId="4" fillId="33" borderId="21" xfId="61" applyFont="1" applyFill="1" applyBorder="1" applyAlignment="1">
      <alignment horizontal="center" vertical="center"/>
      <protection/>
    </xf>
    <xf numFmtId="0" fontId="4" fillId="33" borderId="22" xfId="61" applyFont="1" applyFill="1" applyBorder="1" applyAlignment="1">
      <alignment horizontal="center" vertical="center"/>
      <protection/>
    </xf>
    <xf numFmtId="0" fontId="4" fillId="33" borderId="23" xfId="61" applyFont="1" applyFill="1" applyBorder="1" applyAlignment="1">
      <alignment horizontal="center" vertical="center"/>
      <protection/>
    </xf>
    <xf numFmtId="0" fontId="4" fillId="33" borderId="24" xfId="61" applyFont="1" applyFill="1" applyBorder="1" applyAlignment="1" applyProtection="1">
      <alignment horizontal="left" vertical="center" shrinkToFit="1"/>
      <protection locked="0"/>
    </xf>
    <xf numFmtId="0" fontId="4" fillId="33" borderId="11" xfId="61" applyFont="1" applyFill="1" applyBorder="1" applyAlignment="1" applyProtection="1">
      <alignment horizontal="left" vertical="center" shrinkToFit="1"/>
      <protection locked="0"/>
    </xf>
    <xf numFmtId="0" fontId="4" fillId="33" borderId="25" xfId="61" applyFont="1" applyFill="1" applyBorder="1" applyAlignment="1" applyProtection="1">
      <alignment horizontal="left" vertical="center" shrinkToFit="1"/>
      <protection locked="0"/>
    </xf>
    <xf numFmtId="0" fontId="4" fillId="33" borderId="22" xfId="61" applyFont="1" applyFill="1" applyBorder="1" applyAlignment="1" applyProtection="1">
      <alignment horizontal="left" vertical="center" shrinkToFit="1"/>
      <protection locked="0"/>
    </xf>
    <xf numFmtId="56" fontId="4" fillId="33" borderId="0" xfId="61" applyNumberFormat="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13" fillId="33" borderId="26" xfId="61" applyFont="1" applyFill="1" applyBorder="1" applyAlignment="1" applyProtection="1">
      <alignment horizontal="center" vertical="center"/>
      <protection locked="0"/>
    </xf>
    <xf numFmtId="0" fontId="13" fillId="33" borderId="27" xfId="61" applyFont="1" applyFill="1" applyBorder="1" applyAlignment="1" applyProtection="1">
      <alignment horizontal="center" vertical="center"/>
      <protection locked="0"/>
    </xf>
    <xf numFmtId="0" fontId="13" fillId="33" borderId="28" xfId="61" applyFont="1" applyFill="1" applyBorder="1" applyAlignment="1" applyProtection="1">
      <alignment horizontal="center" vertical="center"/>
      <protection locked="0"/>
    </xf>
    <xf numFmtId="0" fontId="12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>
      <alignment vertical="center"/>
      <protection/>
    </xf>
    <xf numFmtId="0" fontId="4" fillId="34" borderId="29" xfId="61" applyFont="1" applyFill="1" applyBorder="1" applyAlignment="1">
      <alignment horizontal="center" vertical="center" wrapText="1"/>
      <protection/>
    </xf>
    <xf numFmtId="0" fontId="4" fillId="34" borderId="30" xfId="61" applyFont="1" applyFill="1" applyBorder="1" applyAlignment="1">
      <alignment horizontal="center" vertical="center" wrapText="1"/>
      <protection/>
    </xf>
    <xf numFmtId="0" fontId="4" fillId="34" borderId="25" xfId="61" applyFont="1" applyFill="1" applyBorder="1" applyAlignment="1">
      <alignment horizontal="center" vertical="center" wrapText="1"/>
      <protection/>
    </xf>
    <xf numFmtId="0" fontId="3" fillId="34" borderId="26" xfId="61" applyFont="1" applyFill="1" applyBorder="1" applyAlignment="1">
      <alignment horizontal="center" vertical="center" shrinkToFit="1"/>
      <protection/>
    </xf>
    <xf numFmtId="0" fontId="3" fillId="34" borderId="27" xfId="61" applyFont="1" applyFill="1" applyBorder="1" applyAlignment="1">
      <alignment horizontal="center" vertical="center" shrinkToFit="1"/>
      <protection/>
    </xf>
    <xf numFmtId="0" fontId="3" fillId="34" borderId="28" xfId="61" applyFont="1" applyFill="1" applyBorder="1" applyAlignment="1">
      <alignment horizontal="center" vertical="center" shrinkToFit="1"/>
      <protection/>
    </xf>
    <xf numFmtId="0" fontId="4" fillId="34" borderId="31" xfId="61" applyFont="1" applyFill="1" applyBorder="1" applyAlignment="1">
      <alignment horizontal="center" vertical="center" wrapText="1"/>
      <protection/>
    </xf>
    <xf numFmtId="0" fontId="4" fillId="34" borderId="15" xfId="61" applyFont="1" applyFill="1" applyBorder="1" applyAlignment="1">
      <alignment horizontal="center" vertical="center" wrapText="1"/>
      <protection/>
    </xf>
    <xf numFmtId="0" fontId="4" fillId="34" borderId="16" xfId="61" applyFont="1" applyFill="1" applyBorder="1" applyAlignment="1">
      <alignment horizontal="center" vertical="center" wrapText="1"/>
      <protection/>
    </xf>
    <xf numFmtId="0" fontId="4" fillId="34" borderId="0" xfId="61" applyFont="1" applyFill="1" applyBorder="1" applyAlignment="1">
      <alignment horizontal="center" vertical="center" wrapText="1"/>
      <protection/>
    </xf>
    <xf numFmtId="0" fontId="4" fillId="34" borderId="32" xfId="61" applyFont="1" applyFill="1" applyBorder="1" applyAlignment="1">
      <alignment horizontal="center" vertical="center" wrapText="1"/>
      <protection/>
    </xf>
    <xf numFmtId="0" fontId="4" fillId="33" borderId="30" xfId="61" applyFont="1" applyFill="1" applyBorder="1" applyAlignment="1" applyProtection="1">
      <alignment horizontal="left" vertical="center" shrinkToFit="1"/>
      <protection locked="0"/>
    </xf>
    <xf numFmtId="0" fontId="4" fillId="33" borderId="0" xfId="61" applyFont="1" applyFill="1" applyBorder="1" applyAlignment="1" applyProtection="1">
      <alignment horizontal="left" vertical="center" shrinkToFit="1"/>
      <protection locked="0"/>
    </xf>
    <xf numFmtId="0" fontId="4" fillId="33" borderId="32" xfId="61" applyFont="1" applyFill="1" applyBorder="1" applyAlignment="1" applyProtection="1">
      <alignment horizontal="left" vertical="center" shrinkToFit="1"/>
      <protection locked="0"/>
    </xf>
    <xf numFmtId="0" fontId="4" fillId="33" borderId="33" xfId="61" applyFont="1" applyFill="1" applyBorder="1" applyAlignment="1" applyProtection="1">
      <alignment horizontal="left" vertical="center" shrinkToFit="1"/>
      <protection locked="0"/>
    </xf>
    <xf numFmtId="0" fontId="4" fillId="33" borderId="18" xfId="61" applyFont="1" applyFill="1" applyBorder="1" applyAlignment="1" applyProtection="1">
      <alignment horizontal="left" vertical="center" shrinkToFit="1"/>
      <protection locked="0"/>
    </xf>
    <xf numFmtId="0" fontId="4" fillId="33" borderId="34" xfId="61" applyFont="1" applyFill="1" applyBorder="1" applyAlignment="1" applyProtection="1">
      <alignment horizontal="left" vertical="center" shrinkToFit="1"/>
      <protection locked="0"/>
    </xf>
    <xf numFmtId="0" fontId="69" fillId="33" borderId="0" xfId="0" applyFont="1" applyFill="1" applyAlignment="1">
      <alignment horizontal="center" vertical="center"/>
    </xf>
    <xf numFmtId="0" fontId="70" fillId="0" borderId="0" xfId="0" applyFont="1" applyAlignment="1">
      <alignment vertical="center"/>
    </xf>
    <xf numFmtId="0" fontId="4" fillId="34" borderId="35" xfId="61" applyFont="1" applyFill="1" applyBorder="1" applyAlignment="1">
      <alignment horizontal="center" vertical="center" wrapText="1"/>
      <protection/>
    </xf>
    <xf numFmtId="0" fontId="4" fillId="34" borderId="20" xfId="61" applyFont="1" applyFill="1" applyBorder="1" applyAlignment="1">
      <alignment horizontal="center" vertical="center" wrapText="1"/>
      <protection/>
    </xf>
    <xf numFmtId="0" fontId="4" fillId="34" borderId="36" xfId="61" applyFont="1" applyFill="1" applyBorder="1" applyAlignment="1">
      <alignment horizontal="center" vertical="center" wrapText="1"/>
      <protection/>
    </xf>
    <xf numFmtId="0" fontId="4" fillId="33" borderId="37" xfId="61" applyFont="1" applyFill="1" applyBorder="1" applyAlignment="1" applyProtection="1">
      <alignment horizontal="left" vertical="top"/>
      <protection locked="0"/>
    </xf>
    <xf numFmtId="0" fontId="4" fillId="33" borderId="38" xfId="61" applyFont="1" applyFill="1" applyBorder="1" applyAlignment="1" applyProtection="1">
      <alignment horizontal="left" vertical="top"/>
      <protection locked="0"/>
    </xf>
    <xf numFmtId="0" fontId="4" fillId="33" borderId="39" xfId="61" applyFont="1" applyFill="1" applyBorder="1" applyAlignment="1" applyProtection="1">
      <alignment horizontal="left" vertical="top"/>
      <protection locked="0"/>
    </xf>
    <xf numFmtId="0" fontId="4" fillId="33" borderId="24" xfId="61" applyFont="1" applyFill="1" applyBorder="1" applyAlignment="1" applyProtection="1">
      <alignment horizontal="left" vertical="center" wrapText="1" shrinkToFit="1"/>
      <protection locked="0"/>
    </xf>
    <xf numFmtId="0" fontId="4" fillId="33" borderId="21" xfId="61" applyFont="1" applyFill="1" applyBorder="1" applyAlignment="1" applyProtection="1">
      <alignment horizontal="left" vertical="center" shrinkToFit="1"/>
      <protection locked="0"/>
    </xf>
    <xf numFmtId="0" fontId="4" fillId="35" borderId="40" xfId="61" applyFont="1" applyFill="1" applyBorder="1" applyAlignment="1">
      <alignment horizontal="center" vertical="center" wrapText="1"/>
      <protection/>
    </xf>
    <xf numFmtId="0" fontId="4" fillId="35" borderId="16" xfId="61" applyFont="1" applyFill="1" applyBorder="1" applyAlignment="1">
      <alignment horizontal="center" vertical="center" wrapText="1"/>
      <protection/>
    </xf>
    <xf numFmtId="0" fontId="4" fillId="35" borderId="41" xfId="61" applyFont="1" applyFill="1" applyBorder="1" applyAlignment="1">
      <alignment horizontal="center" vertical="center" wrapText="1"/>
      <protection/>
    </xf>
    <xf numFmtId="0" fontId="4" fillId="35" borderId="23" xfId="61" applyFont="1" applyFill="1" applyBorder="1" applyAlignment="1">
      <alignment horizontal="center" vertical="center" wrapText="1"/>
      <protection/>
    </xf>
    <xf numFmtId="0" fontId="4" fillId="34" borderId="42" xfId="61" applyFont="1" applyFill="1" applyBorder="1" applyAlignment="1">
      <alignment horizontal="center" vertical="center"/>
      <protection/>
    </xf>
    <xf numFmtId="0" fontId="4" fillId="34" borderId="43" xfId="61" applyFont="1" applyFill="1" applyBorder="1" applyAlignment="1">
      <alignment horizontal="center" vertical="center"/>
      <protection/>
    </xf>
    <xf numFmtId="0" fontId="4" fillId="34" borderId="44" xfId="61" applyFont="1" applyFill="1" applyBorder="1" applyAlignment="1">
      <alignment horizontal="center" vertical="center"/>
      <protection/>
    </xf>
    <xf numFmtId="0" fontId="4" fillId="34" borderId="45" xfId="61" applyFont="1" applyFill="1" applyBorder="1" applyAlignment="1">
      <alignment horizontal="center" vertical="center"/>
      <protection/>
    </xf>
    <xf numFmtId="0" fontId="4" fillId="35" borderId="43" xfId="61" applyFont="1" applyFill="1" applyBorder="1" applyAlignment="1">
      <alignment horizontal="center" vertical="center"/>
      <protection/>
    </xf>
    <xf numFmtId="0" fontId="4" fillId="35" borderId="45" xfId="61" applyFont="1" applyFill="1" applyBorder="1" applyAlignment="1">
      <alignment horizontal="center" vertical="center"/>
      <protection/>
    </xf>
    <xf numFmtId="0" fontId="4" fillId="34" borderId="44" xfId="61" applyFont="1" applyFill="1" applyBorder="1" applyAlignment="1">
      <alignment horizontal="center" vertical="center" wrapText="1"/>
      <protection/>
    </xf>
    <xf numFmtId="0" fontId="4" fillId="34" borderId="45" xfId="61" applyFont="1" applyFill="1" applyBorder="1" applyAlignment="1">
      <alignment horizontal="center" vertical="center" wrapText="1"/>
      <protection/>
    </xf>
    <xf numFmtId="0" fontId="4" fillId="34" borderId="46" xfId="61" applyFont="1" applyFill="1" applyBorder="1" applyAlignment="1">
      <alignment horizontal="center" vertical="center" wrapText="1"/>
      <protection/>
    </xf>
    <xf numFmtId="0" fontId="4" fillId="34" borderId="47" xfId="61" applyFont="1" applyFill="1" applyBorder="1" applyAlignment="1">
      <alignment horizontal="center" vertical="center"/>
      <protection/>
    </xf>
    <xf numFmtId="0" fontId="4" fillId="34" borderId="46" xfId="61" applyFont="1" applyFill="1" applyBorder="1" applyAlignment="1">
      <alignment horizontal="center" vertical="center"/>
      <protection/>
    </xf>
    <xf numFmtId="3" fontId="24" fillId="35" borderId="40" xfId="61" applyNumberFormat="1" applyFont="1" applyFill="1" applyBorder="1" applyAlignment="1">
      <alignment horizontal="center" vertical="center" wrapText="1"/>
      <protection/>
    </xf>
    <xf numFmtId="3" fontId="24" fillId="35" borderId="15" xfId="61" applyNumberFormat="1" applyFont="1" applyFill="1" applyBorder="1" applyAlignment="1">
      <alignment horizontal="center" vertical="center" wrapText="1"/>
      <protection/>
    </xf>
    <xf numFmtId="3" fontId="24" fillId="35" borderId="48" xfId="61" applyNumberFormat="1" applyFont="1" applyFill="1" applyBorder="1" applyAlignment="1">
      <alignment horizontal="center" vertical="center" wrapText="1"/>
      <protection/>
    </xf>
    <xf numFmtId="3" fontId="24" fillId="35" borderId="41" xfId="61" applyNumberFormat="1" applyFont="1" applyFill="1" applyBorder="1" applyAlignment="1">
      <alignment horizontal="center" vertical="center" wrapText="1"/>
      <protection/>
    </xf>
    <xf numFmtId="3" fontId="24" fillId="35" borderId="22" xfId="61" applyNumberFormat="1" applyFont="1" applyFill="1" applyBorder="1" applyAlignment="1">
      <alignment horizontal="center" vertical="center" wrapText="1"/>
      <protection/>
    </xf>
    <xf numFmtId="3" fontId="24" fillId="35" borderId="49" xfId="61" applyNumberFormat="1" applyFont="1" applyFill="1" applyBorder="1" applyAlignment="1">
      <alignment horizontal="center" vertical="center" wrapText="1"/>
      <protection/>
    </xf>
    <xf numFmtId="0" fontId="4" fillId="35" borderId="35" xfId="61" applyFont="1" applyFill="1" applyBorder="1" applyAlignment="1">
      <alignment horizontal="center" vertical="center" textRotation="255"/>
      <protection/>
    </xf>
    <xf numFmtId="0" fontId="4" fillId="35" borderId="20" xfId="61" applyFont="1" applyFill="1" applyBorder="1" applyAlignment="1">
      <alignment horizontal="center" vertical="center" textRotation="255"/>
      <protection/>
    </xf>
    <xf numFmtId="0" fontId="4" fillId="35" borderId="17" xfId="61" applyFont="1" applyFill="1" applyBorder="1" applyAlignment="1">
      <alignment horizontal="center" vertical="center"/>
      <protection/>
    </xf>
    <xf numFmtId="0" fontId="4" fillId="35" borderId="18" xfId="61" applyFont="1" applyFill="1" applyBorder="1" applyAlignment="1">
      <alignment horizontal="center" vertical="center"/>
      <protection/>
    </xf>
    <xf numFmtId="0" fontId="4" fillId="35" borderId="19" xfId="61" applyFont="1" applyFill="1" applyBorder="1" applyAlignment="1">
      <alignment horizontal="center" vertical="center"/>
      <protection/>
    </xf>
    <xf numFmtId="0" fontId="4" fillId="35" borderId="50" xfId="61" applyFont="1" applyFill="1" applyBorder="1" applyAlignment="1">
      <alignment horizontal="center" vertical="center" shrinkToFit="1"/>
      <protection/>
    </xf>
    <xf numFmtId="0" fontId="4" fillId="35" borderId="38" xfId="61" applyFont="1" applyFill="1" applyBorder="1" applyAlignment="1">
      <alignment vertical="center"/>
      <protection/>
    </xf>
    <xf numFmtId="0" fontId="4" fillId="35" borderId="51" xfId="61" applyFont="1" applyFill="1" applyBorder="1" applyAlignment="1">
      <alignment vertical="center"/>
      <protection/>
    </xf>
    <xf numFmtId="0" fontId="4" fillId="34" borderId="52" xfId="61" applyFont="1" applyFill="1" applyBorder="1" applyAlignment="1">
      <alignment horizontal="center" vertical="center"/>
      <protection/>
    </xf>
    <xf numFmtId="0" fontId="4" fillId="34" borderId="53" xfId="61" applyFont="1" applyFill="1" applyBorder="1" applyAlignment="1">
      <alignment horizontal="center" vertical="center"/>
      <protection/>
    </xf>
    <xf numFmtId="0" fontId="4" fillId="34" borderId="54" xfId="61" applyFont="1" applyFill="1" applyBorder="1" applyAlignment="1">
      <alignment horizontal="center" vertical="center"/>
      <protection/>
    </xf>
    <xf numFmtId="0" fontId="4" fillId="34" borderId="27" xfId="61" applyFont="1" applyFill="1" applyBorder="1" applyAlignment="1">
      <alignment horizontal="center" vertical="center"/>
      <protection/>
    </xf>
    <xf numFmtId="0" fontId="4" fillId="34" borderId="55" xfId="61" applyFont="1" applyFill="1" applyBorder="1" applyAlignment="1">
      <alignment horizontal="center" vertical="center"/>
      <protection/>
    </xf>
    <xf numFmtId="0" fontId="4" fillId="0" borderId="50" xfId="61" applyFont="1" applyBorder="1" applyAlignment="1" applyProtection="1">
      <alignment vertical="center" shrinkToFit="1"/>
      <protection locked="0"/>
    </xf>
    <xf numFmtId="0" fontId="4" fillId="0" borderId="38" xfId="61" applyFont="1" applyBorder="1" applyAlignment="1" applyProtection="1">
      <alignment vertical="center" shrinkToFit="1"/>
      <protection locked="0"/>
    </xf>
    <xf numFmtId="0" fontId="4" fillId="0" borderId="39" xfId="61" applyFont="1" applyBorder="1" applyAlignment="1" applyProtection="1">
      <alignment vertical="center" shrinkToFit="1"/>
      <protection locked="0"/>
    </xf>
    <xf numFmtId="0" fontId="4" fillId="34" borderId="28" xfId="61" applyFont="1" applyFill="1" applyBorder="1" applyAlignment="1">
      <alignment horizontal="center" vertical="center"/>
      <protection/>
    </xf>
    <xf numFmtId="0" fontId="4" fillId="35" borderId="56" xfId="61" applyFont="1" applyFill="1" applyBorder="1" applyAlignment="1">
      <alignment horizontal="center" vertical="center"/>
      <protection/>
    </xf>
    <xf numFmtId="0" fontId="4" fillId="35" borderId="57" xfId="61" applyFont="1" applyFill="1" applyBorder="1" applyAlignment="1">
      <alignment horizontal="center" vertical="center"/>
      <protection/>
    </xf>
    <xf numFmtId="0" fontId="4" fillId="35" borderId="58" xfId="61" applyFont="1" applyFill="1" applyBorder="1" applyAlignment="1">
      <alignment horizontal="center" vertical="center"/>
      <protection/>
    </xf>
    <xf numFmtId="0" fontId="4" fillId="35" borderId="59" xfId="61" applyFont="1" applyFill="1" applyBorder="1" applyAlignment="1">
      <alignment horizontal="center" vertical="center"/>
      <protection/>
    </xf>
    <xf numFmtId="3" fontId="4" fillId="35" borderId="13" xfId="61" applyNumberFormat="1" applyFont="1" applyFill="1" applyBorder="1" applyAlignment="1">
      <alignment horizontal="center" vertical="center" shrinkToFit="1"/>
      <protection/>
    </xf>
    <xf numFmtId="3" fontId="4" fillId="35" borderId="0" xfId="61" applyNumberFormat="1" applyFont="1" applyFill="1" applyBorder="1" applyAlignment="1">
      <alignment vertical="center"/>
      <protection/>
    </xf>
    <xf numFmtId="3" fontId="4" fillId="35" borderId="14" xfId="61" applyNumberFormat="1" applyFont="1" applyFill="1" applyBorder="1" applyAlignment="1">
      <alignment vertical="center"/>
      <protection/>
    </xf>
    <xf numFmtId="0" fontId="4" fillId="0" borderId="40" xfId="61" applyFont="1" applyBorder="1" applyAlignment="1" applyProtection="1">
      <alignment vertical="center" shrinkToFit="1"/>
      <protection locked="0"/>
    </xf>
    <xf numFmtId="0" fontId="4" fillId="0" borderId="15" xfId="61" applyFont="1" applyBorder="1" applyAlignment="1" applyProtection="1">
      <alignment vertical="center" shrinkToFit="1"/>
      <protection locked="0"/>
    </xf>
    <xf numFmtId="0" fontId="4" fillId="0" borderId="16" xfId="61" applyFont="1" applyBorder="1" applyAlignment="1" applyProtection="1">
      <alignment vertical="center" shrinkToFit="1"/>
      <protection locked="0"/>
    </xf>
    <xf numFmtId="0" fontId="4" fillId="34" borderId="54" xfId="61" applyFont="1" applyFill="1" applyBorder="1" applyAlignment="1">
      <alignment horizontal="center" vertical="center" shrinkToFit="1"/>
      <protection/>
    </xf>
    <xf numFmtId="0" fontId="4" fillId="34" borderId="27" xfId="61" applyFont="1" applyFill="1" applyBorder="1" applyAlignment="1">
      <alignment vertical="center"/>
      <protection/>
    </xf>
    <xf numFmtId="0" fontId="4" fillId="34" borderId="55" xfId="61" applyFont="1" applyFill="1" applyBorder="1" applyAlignment="1">
      <alignment vertical="center"/>
      <protection/>
    </xf>
    <xf numFmtId="0" fontId="14" fillId="0" borderId="11" xfId="61" applyFont="1" applyBorder="1">
      <alignment vertical="center"/>
      <protection/>
    </xf>
    <xf numFmtId="0" fontId="14" fillId="0" borderId="12" xfId="61" applyFont="1" applyBorder="1">
      <alignment vertical="center"/>
      <protection/>
    </xf>
    <xf numFmtId="0" fontId="14" fillId="0" borderId="13" xfId="61" applyFont="1" applyBorder="1">
      <alignment vertical="center"/>
      <protection/>
    </xf>
    <xf numFmtId="0" fontId="14" fillId="0" borderId="0" xfId="61" applyFont="1" applyBorder="1">
      <alignment vertical="center"/>
      <protection/>
    </xf>
    <xf numFmtId="0" fontId="14" fillId="0" borderId="14" xfId="61" applyFont="1" applyBorder="1">
      <alignment vertical="center"/>
      <protection/>
    </xf>
    <xf numFmtId="0" fontId="14" fillId="0" borderId="18" xfId="61" applyFont="1" applyBorder="1" applyAlignment="1">
      <alignment horizontal="left" vertical="top"/>
      <protection/>
    </xf>
    <xf numFmtId="0" fontId="14" fillId="0" borderId="19" xfId="61" applyFont="1" applyBorder="1">
      <alignment vertical="center"/>
      <protection/>
    </xf>
    <xf numFmtId="176" fontId="4" fillId="33" borderId="15" xfId="61" applyNumberFormat="1" applyFont="1" applyFill="1" applyBorder="1" applyAlignment="1" applyProtection="1">
      <alignment horizontal="center" vertical="top"/>
      <protection locked="0"/>
    </xf>
    <xf numFmtId="177" fontId="4" fillId="33" borderId="15" xfId="61" applyNumberFormat="1" applyFont="1" applyFill="1" applyBorder="1" applyAlignment="1" applyProtection="1">
      <alignment horizontal="center" vertical="top"/>
      <protection locked="0"/>
    </xf>
    <xf numFmtId="0" fontId="4" fillId="35" borderId="60" xfId="61" applyFont="1" applyFill="1" applyBorder="1" applyAlignment="1">
      <alignment horizontal="center" vertical="center" textRotation="255"/>
      <protection/>
    </xf>
    <xf numFmtId="0" fontId="4" fillId="35" borderId="61" xfId="61" applyFont="1" applyFill="1" applyBorder="1" applyAlignment="1">
      <alignment horizontal="center" vertical="center" textRotation="255"/>
      <protection/>
    </xf>
    <xf numFmtId="0" fontId="4" fillId="35" borderId="13" xfId="61" applyFont="1" applyFill="1" applyBorder="1" applyAlignment="1">
      <alignment horizontal="center" vertical="center"/>
      <protection/>
    </xf>
    <xf numFmtId="0" fontId="4" fillId="35" borderId="0" xfId="61" applyFont="1" applyFill="1" applyBorder="1" applyAlignment="1">
      <alignment horizontal="center" vertical="center"/>
      <protection/>
    </xf>
    <xf numFmtId="0" fontId="4" fillId="35" borderId="14" xfId="61" applyFont="1" applyFill="1" applyBorder="1" applyAlignment="1">
      <alignment horizontal="center" vertical="center"/>
      <protection/>
    </xf>
    <xf numFmtId="0" fontId="4" fillId="35" borderId="10" xfId="61" applyFont="1" applyFill="1" applyBorder="1" applyAlignment="1">
      <alignment horizontal="center" vertical="center" shrinkToFit="1"/>
      <protection/>
    </xf>
    <xf numFmtId="0" fontId="4" fillId="35" borderId="11" xfId="61" applyFont="1" applyFill="1" applyBorder="1" applyAlignment="1">
      <alignment vertical="center"/>
      <protection/>
    </xf>
    <xf numFmtId="0" fontId="4" fillId="35" borderId="12" xfId="61" applyFont="1" applyFill="1" applyBorder="1" applyAlignment="1">
      <alignment vertical="center"/>
      <protection/>
    </xf>
    <xf numFmtId="0" fontId="4" fillId="35" borderId="54" xfId="61" applyFont="1" applyFill="1" applyBorder="1" applyAlignment="1">
      <alignment horizontal="center" vertical="center"/>
      <protection/>
    </xf>
    <xf numFmtId="0" fontId="4" fillId="35" borderId="27" xfId="61" applyFont="1" applyFill="1" applyBorder="1" applyAlignment="1">
      <alignment horizontal="center" vertical="center"/>
      <protection/>
    </xf>
    <xf numFmtId="0" fontId="4" fillId="35" borderId="55" xfId="61" applyFont="1" applyFill="1" applyBorder="1" applyAlignment="1">
      <alignment horizontal="center" vertical="center"/>
      <protection/>
    </xf>
    <xf numFmtId="3" fontId="4" fillId="35" borderId="54" xfId="61" applyNumberFormat="1" applyFont="1" applyFill="1" applyBorder="1" applyAlignment="1">
      <alignment horizontal="center" vertical="center" shrinkToFit="1"/>
      <protection/>
    </xf>
    <xf numFmtId="0" fontId="4" fillId="35" borderId="27" xfId="61" applyFont="1" applyFill="1" applyBorder="1" applyAlignment="1">
      <alignment vertical="center"/>
      <protection/>
    </xf>
    <xf numFmtId="0" fontId="4" fillId="35" borderId="55" xfId="61" applyFont="1" applyFill="1" applyBorder="1" applyAlignment="1">
      <alignment vertical="center"/>
      <protection/>
    </xf>
    <xf numFmtId="0" fontId="4" fillId="33" borderId="50" xfId="61" applyFont="1" applyFill="1" applyBorder="1" applyAlignment="1">
      <alignment horizontal="left" vertical="top"/>
      <protection/>
    </xf>
    <xf numFmtId="0" fontId="14" fillId="0" borderId="38" xfId="61" applyFont="1" applyBorder="1">
      <alignment vertical="center"/>
      <protection/>
    </xf>
    <xf numFmtId="0" fontId="14" fillId="0" borderId="51" xfId="61" applyFont="1" applyBorder="1">
      <alignment vertical="center"/>
      <protection/>
    </xf>
    <xf numFmtId="0" fontId="4" fillId="0" borderId="10" xfId="61" applyFont="1" applyBorder="1" applyAlignment="1" applyProtection="1">
      <alignment vertical="center" shrinkToFit="1"/>
      <protection locked="0"/>
    </xf>
    <xf numFmtId="0" fontId="4" fillId="0" borderId="11" xfId="61" applyFont="1" applyBorder="1" applyAlignment="1" applyProtection="1">
      <alignment vertical="center" shrinkToFit="1"/>
      <protection locked="0"/>
    </xf>
    <xf numFmtId="0" fontId="4" fillId="0" borderId="21" xfId="61" applyFont="1" applyBorder="1" applyAlignment="1" applyProtection="1">
      <alignment vertical="center" shrinkToFit="1"/>
      <protection locked="0"/>
    </xf>
    <xf numFmtId="0" fontId="4" fillId="0" borderId="54" xfId="61" applyFont="1" applyBorder="1" applyAlignment="1" applyProtection="1">
      <alignment vertical="center" shrinkToFit="1"/>
      <protection locked="0"/>
    </xf>
    <xf numFmtId="0" fontId="4" fillId="0" borderId="27" xfId="61" applyFont="1" applyBorder="1" applyAlignment="1" applyProtection="1">
      <alignment vertical="center" shrinkToFit="1"/>
      <protection locked="0"/>
    </xf>
    <xf numFmtId="0" fontId="4" fillId="0" borderId="28" xfId="61" applyFont="1" applyBorder="1" applyAlignment="1" applyProtection="1">
      <alignment vertical="center" shrinkToFit="1"/>
      <protection locked="0"/>
    </xf>
    <xf numFmtId="0" fontId="0" fillId="6" borderId="20" xfId="0" applyFill="1" applyBorder="1" applyAlignment="1">
      <alignment horizontal="center" vertical="center"/>
    </xf>
    <xf numFmtId="178" fontId="0" fillId="6" borderId="20" xfId="0" applyNumberFormat="1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 wrapText="1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/>
    </xf>
    <xf numFmtId="178" fontId="0" fillId="6" borderId="20" xfId="0" applyNumberFormat="1" applyFill="1" applyBorder="1" applyAlignment="1" applyProtection="1">
      <alignment horizontal="center" vertical="center"/>
      <protection/>
    </xf>
    <xf numFmtId="0" fontId="16" fillId="33" borderId="0" xfId="61" applyFont="1" applyFill="1" applyBorder="1" applyAlignment="1">
      <alignment horizontal="center" vertical="center"/>
      <protection/>
    </xf>
    <xf numFmtId="0" fontId="7" fillId="34" borderId="42" xfId="61" applyFont="1" applyFill="1" applyBorder="1" applyAlignment="1">
      <alignment horizontal="center" vertical="center" wrapText="1"/>
      <protection/>
    </xf>
    <xf numFmtId="0" fontId="7" fillId="34" borderId="43" xfId="61" applyFont="1" applyFill="1" applyBorder="1" applyAlignment="1">
      <alignment horizontal="center" vertical="center" wrapText="1"/>
      <protection/>
    </xf>
    <xf numFmtId="0" fontId="7" fillId="34" borderId="35" xfId="61" applyFont="1" applyFill="1" applyBorder="1" applyAlignment="1">
      <alignment horizontal="center" vertical="center" wrapText="1"/>
      <protection/>
    </xf>
    <xf numFmtId="0" fontId="7" fillId="34" borderId="20" xfId="61" applyFont="1" applyFill="1" applyBorder="1" applyAlignment="1">
      <alignment horizontal="center" vertical="center" wrapText="1"/>
      <protection/>
    </xf>
    <xf numFmtId="178" fontId="6" fillId="0" borderId="40" xfId="61" applyNumberFormat="1" applyFont="1" applyBorder="1" applyAlignment="1">
      <alignment horizontal="center" vertical="center"/>
      <protection/>
    </xf>
    <xf numFmtId="178" fontId="6" fillId="0" borderId="15" xfId="61" applyNumberFormat="1" applyFont="1" applyBorder="1" applyAlignment="1">
      <alignment horizontal="center" vertical="center"/>
      <protection/>
    </xf>
    <xf numFmtId="178" fontId="6" fillId="0" borderId="48" xfId="61" applyNumberFormat="1" applyFont="1" applyBorder="1" applyAlignment="1">
      <alignment horizontal="center" vertical="center"/>
      <protection/>
    </xf>
    <xf numFmtId="178" fontId="6" fillId="0" borderId="17" xfId="61" applyNumberFormat="1" applyFont="1" applyBorder="1" applyAlignment="1">
      <alignment horizontal="center" vertical="center"/>
      <protection/>
    </xf>
    <xf numFmtId="178" fontId="6" fillId="0" borderId="18" xfId="61" applyNumberFormat="1" applyFont="1" applyBorder="1" applyAlignment="1">
      <alignment horizontal="center" vertical="center"/>
      <protection/>
    </xf>
    <xf numFmtId="178" fontId="6" fillId="0" borderId="19" xfId="61" applyNumberFormat="1" applyFont="1" applyBorder="1" applyAlignment="1">
      <alignment horizontal="center" vertical="center"/>
      <protection/>
    </xf>
    <xf numFmtId="0" fontId="7" fillId="34" borderId="40" xfId="61" applyFont="1" applyFill="1" applyBorder="1" applyAlignment="1">
      <alignment horizontal="center" vertical="center"/>
      <protection/>
    </xf>
    <xf numFmtId="0" fontId="7" fillId="34" borderId="15" xfId="61" applyFont="1" applyFill="1" applyBorder="1" applyAlignment="1">
      <alignment horizontal="center" vertical="center"/>
      <protection/>
    </xf>
    <xf numFmtId="0" fontId="7" fillId="34" borderId="48" xfId="61" applyFont="1" applyFill="1" applyBorder="1" applyAlignment="1">
      <alignment horizontal="center" vertical="center"/>
      <protection/>
    </xf>
    <xf numFmtId="0" fontId="7" fillId="35" borderId="40" xfId="61" applyNumberFormat="1" applyFont="1" applyFill="1" applyBorder="1" applyAlignment="1">
      <alignment horizontal="center" vertical="center" wrapText="1"/>
      <protection/>
    </xf>
    <xf numFmtId="0" fontId="7" fillId="35" borderId="15" xfId="61" applyNumberFormat="1" applyFont="1" applyFill="1" applyBorder="1" applyAlignment="1">
      <alignment horizontal="center" vertical="center" wrapText="1"/>
      <protection/>
    </xf>
    <xf numFmtId="0" fontId="7" fillId="35" borderId="48" xfId="61" applyNumberFormat="1" applyFont="1" applyFill="1" applyBorder="1" applyAlignment="1">
      <alignment horizontal="center" vertical="center" wrapText="1"/>
      <protection/>
    </xf>
    <xf numFmtId="0" fontId="7" fillId="35" borderId="17" xfId="61" applyNumberFormat="1" applyFont="1" applyFill="1" applyBorder="1" applyAlignment="1">
      <alignment horizontal="center" vertical="center" wrapText="1"/>
      <protection/>
    </xf>
    <xf numFmtId="0" fontId="7" fillId="35" borderId="18" xfId="61" applyNumberFormat="1" applyFont="1" applyFill="1" applyBorder="1" applyAlignment="1">
      <alignment horizontal="center" vertical="center" wrapText="1"/>
      <protection/>
    </xf>
    <xf numFmtId="0" fontId="7" fillId="35" borderId="19" xfId="61" applyNumberFormat="1" applyFont="1" applyFill="1" applyBorder="1" applyAlignment="1">
      <alignment horizontal="center" vertical="center" wrapText="1"/>
      <protection/>
    </xf>
    <xf numFmtId="0" fontId="7" fillId="35" borderId="59" xfId="61" applyFont="1" applyFill="1" applyBorder="1" applyAlignment="1">
      <alignment horizontal="center" vertical="center"/>
      <protection/>
    </xf>
    <xf numFmtId="0" fontId="7" fillId="35" borderId="57" xfId="61" applyFont="1" applyFill="1" applyBorder="1" applyAlignment="1">
      <alignment horizontal="center" vertical="center"/>
      <protection/>
    </xf>
    <xf numFmtId="0" fontId="7" fillId="35" borderId="62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horizontal="center" vertical="center" wrapText="1"/>
      <protection/>
    </xf>
    <xf numFmtId="0" fontId="5" fillId="34" borderId="17" xfId="61" applyFont="1" applyFill="1" applyBorder="1" applyAlignment="1">
      <alignment horizontal="center" vertical="center" shrinkToFit="1"/>
      <protection/>
    </xf>
    <xf numFmtId="0" fontId="5" fillId="34" borderId="18" xfId="61" applyFont="1" applyFill="1" applyBorder="1" applyAlignment="1">
      <alignment horizontal="center" vertical="center" shrinkToFit="1"/>
      <protection/>
    </xf>
    <xf numFmtId="0" fontId="5" fillId="34" borderId="19" xfId="61" applyFont="1" applyFill="1" applyBorder="1" applyAlignment="1">
      <alignment horizontal="center" vertical="center" shrinkToFit="1"/>
      <protection/>
    </xf>
    <xf numFmtId="0" fontId="7" fillId="34" borderId="45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horizontal="center" vertical="center"/>
      <protection/>
    </xf>
    <xf numFmtId="0" fontId="3" fillId="33" borderId="52" xfId="61" applyFont="1" applyFill="1" applyBorder="1" applyAlignment="1">
      <alignment horizontal="center" vertical="center"/>
      <protection/>
    </xf>
    <xf numFmtId="0" fontId="3" fillId="33" borderId="53" xfId="61" applyFont="1" applyFill="1" applyBorder="1" applyAlignment="1">
      <alignment horizontal="center" vertical="center"/>
      <protection/>
    </xf>
    <xf numFmtId="0" fontId="7" fillId="35" borderId="10" xfId="61" applyNumberFormat="1" applyFont="1" applyFill="1" applyBorder="1" applyAlignment="1">
      <alignment horizontal="center" vertical="center" wrapText="1"/>
      <protection/>
    </xf>
    <xf numFmtId="0" fontId="7" fillId="35" borderId="11" xfId="61" applyNumberFormat="1" applyFont="1" applyFill="1" applyBorder="1" applyAlignment="1">
      <alignment horizontal="center" vertical="center" wrapText="1"/>
      <protection/>
    </xf>
    <xf numFmtId="0" fontId="7" fillId="35" borderId="21" xfId="61" applyNumberFormat="1" applyFont="1" applyFill="1" applyBorder="1" applyAlignment="1">
      <alignment horizontal="center" vertical="center" wrapText="1"/>
      <protection/>
    </xf>
    <xf numFmtId="0" fontId="7" fillId="35" borderId="13" xfId="61" applyNumberFormat="1" applyFont="1" applyFill="1" applyBorder="1" applyAlignment="1">
      <alignment horizontal="center" vertical="center" wrapText="1"/>
      <protection/>
    </xf>
    <xf numFmtId="0" fontId="7" fillId="35" borderId="0" xfId="61" applyNumberFormat="1" applyFont="1" applyFill="1" applyBorder="1" applyAlignment="1">
      <alignment horizontal="center" vertical="center" wrapText="1"/>
      <protection/>
    </xf>
    <xf numFmtId="0" fontId="7" fillId="35" borderId="32" xfId="61" applyNumberFormat="1" applyFont="1" applyFill="1" applyBorder="1" applyAlignment="1">
      <alignment horizontal="center" vertical="center" wrapText="1"/>
      <protection/>
    </xf>
    <xf numFmtId="0" fontId="7" fillId="35" borderId="41" xfId="61" applyNumberFormat="1" applyFont="1" applyFill="1" applyBorder="1" applyAlignment="1">
      <alignment horizontal="center" vertical="center" wrapText="1"/>
      <protection/>
    </xf>
    <xf numFmtId="0" fontId="7" fillId="35" borderId="22" xfId="61" applyNumberFormat="1" applyFont="1" applyFill="1" applyBorder="1" applyAlignment="1">
      <alignment horizontal="center" vertical="center" wrapText="1"/>
      <protection/>
    </xf>
    <xf numFmtId="0" fontId="7" fillId="35" borderId="23" xfId="61" applyNumberFormat="1" applyFont="1" applyFill="1" applyBorder="1" applyAlignment="1">
      <alignment horizontal="center" vertical="center" wrapText="1"/>
      <protection/>
    </xf>
    <xf numFmtId="0" fontId="7" fillId="34" borderId="24" xfId="61" applyFont="1" applyFill="1" applyBorder="1" applyAlignment="1">
      <alignment horizontal="center" vertical="center"/>
      <protection/>
    </xf>
    <xf numFmtId="0" fontId="7" fillId="34" borderId="11" xfId="61" applyFont="1" applyFill="1" applyBorder="1" applyAlignment="1">
      <alignment horizontal="center" vertical="center"/>
      <protection/>
    </xf>
    <xf numFmtId="0" fontId="7" fillId="34" borderId="12" xfId="61" applyFont="1" applyFill="1" applyBorder="1" applyAlignment="1">
      <alignment horizontal="center" vertical="center"/>
      <protection/>
    </xf>
    <xf numFmtId="0" fontId="7" fillId="34" borderId="25" xfId="61" applyFont="1" applyFill="1" applyBorder="1" applyAlignment="1">
      <alignment horizontal="center" vertical="center"/>
      <protection/>
    </xf>
    <xf numFmtId="0" fontId="7" fillId="34" borderId="22" xfId="61" applyFont="1" applyFill="1" applyBorder="1" applyAlignment="1">
      <alignment horizontal="center" vertical="center"/>
      <protection/>
    </xf>
    <xf numFmtId="0" fontId="7" fillId="34" borderId="49" xfId="61" applyFont="1" applyFill="1" applyBorder="1" applyAlignment="1">
      <alignment horizontal="center" vertical="center"/>
      <protection/>
    </xf>
    <xf numFmtId="0" fontId="7" fillId="35" borderId="10" xfId="61" applyFont="1" applyFill="1" applyBorder="1" applyAlignment="1">
      <alignment horizontal="center" vertical="center"/>
      <protection/>
    </xf>
    <xf numFmtId="0" fontId="7" fillId="35" borderId="11" xfId="61" applyFont="1" applyFill="1" applyBorder="1" applyAlignment="1">
      <alignment horizontal="center" vertical="center"/>
      <protection/>
    </xf>
    <xf numFmtId="0" fontId="7" fillId="35" borderId="12" xfId="61" applyFont="1" applyFill="1" applyBorder="1" applyAlignment="1">
      <alignment horizontal="center" vertical="center"/>
      <protection/>
    </xf>
    <xf numFmtId="0" fontId="7" fillId="35" borderId="41" xfId="61" applyFont="1" applyFill="1" applyBorder="1" applyAlignment="1">
      <alignment horizontal="center" vertical="center"/>
      <protection/>
    </xf>
    <xf numFmtId="0" fontId="7" fillId="35" borderId="22" xfId="61" applyFont="1" applyFill="1" applyBorder="1" applyAlignment="1">
      <alignment horizontal="center" vertical="center"/>
      <protection/>
    </xf>
    <xf numFmtId="0" fontId="7" fillId="35" borderId="49" xfId="61" applyFont="1" applyFill="1" applyBorder="1" applyAlignment="1">
      <alignment horizontal="center" vertical="center"/>
      <protection/>
    </xf>
    <xf numFmtId="0" fontId="9" fillId="33" borderId="0" xfId="61" applyFont="1" applyFill="1" applyBorder="1" applyAlignment="1">
      <alignment horizontal="center" vertical="center"/>
      <protection/>
    </xf>
    <xf numFmtId="0" fontId="3" fillId="33" borderId="63" xfId="61" applyFont="1" applyFill="1" applyBorder="1" applyAlignment="1">
      <alignment horizontal="center" vertical="center"/>
      <protection/>
    </xf>
    <xf numFmtId="0" fontId="7" fillId="34" borderId="64" xfId="61" applyFont="1" applyFill="1" applyBorder="1" applyAlignment="1">
      <alignment horizontal="center" vertical="center"/>
      <protection/>
    </xf>
    <xf numFmtId="0" fontId="7" fillId="34" borderId="65" xfId="61" applyFont="1" applyFill="1" applyBorder="1" applyAlignment="1">
      <alignment horizontal="center" vertical="center"/>
      <protection/>
    </xf>
    <xf numFmtId="0" fontId="7" fillId="34" borderId="66" xfId="61" applyFont="1" applyFill="1" applyBorder="1" applyAlignment="1">
      <alignment horizontal="center" vertical="center"/>
      <protection/>
    </xf>
    <xf numFmtId="0" fontId="7" fillId="34" borderId="67" xfId="61" applyFont="1" applyFill="1" applyBorder="1" applyAlignment="1">
      <alignment horizontal="center" vertical="center"/>
      <protection/>
    </xf>
    <xf numFmtId="0" fontId="7" fillId="34" borderId="68" xfId="61" applyFont="1" applyFill="1" applyBorder="1" applyAlignment="1">
      <alignment horizontal="center" vertical="center"/>
      <protection/>
    </xf>
    <xf numFmtId="0" fontId="7" fillId="34" borderId="69" xfId="61" applyFont="1" applyFill="1" applyBorder="1" applyAlignment="1">
      <alignment horizontal="center" vertical="center"/>
      <protection/>
    </xf>
    <xf numFmtId="0" fontId="7" fillId="34" borderId="43" xfId="61" applyFont="1" applyFill="1" applyBorder="1" applyAlignment="1">
      <alignment horizontal="center" vertical="center"/>
      <protection/>
    </xf>
    <xf numFmtId="0" fontId="7" fillId="34" borderId="47" xfId="61" applyFont="1" applyFill="1" applyBorder="1" applyAlignment="1">
      <alignment horizontal="center" vertical="center"/>
      <protection/>
    </xf>
    <xf numFmtId="0" fontId="7" fillId="34" borderId="35" xfId="61" applyFont="1" applyFill="1" applyBorder="1" applyAlignment="1">
      <alignment horizontal="center" vertical="center"/>
      <protection/>
    </xf>
    <xf numFmtId="0" fontId="7" fillId="34" borderId="20" xfId="61" applyFont="1" applyFill="1" applyBorder="1" applyAlignment="1">
      <alignment horizontal="center" vertical="center"/>
      <protection/>
    </xf>
    <xf numFmtId="0" fontId="7" fillId="34" borderId="36" xfId="61" applyFont="1" applyFill="1" applyBorder="1" applyAlignment="1">
      <alignment horizontal="center" vertical="center"/>
      <protection/>
    </xf>
    <xf numFmtId="0" fontId="7" fillId="34" borderId="44" xfId="61" applyFont="1" applyFill="1" applyBorder="1" applyAlignment="1">
      <alignment horizontal="center" vertical="center"/>
      <protection/>
    </xf>
    <xf numFmtId="0" fontId="7" fillId="34" borderId="45" xfId="61" applyFont="1" applyFill="1" applyBorder="1" applyAlignment="1">
      <alignment horizontal="center" vertical="center"/>
      <protection/>
    </xf>
    <xf numFmtId="0" fontId="7" fillId="34" borderId="46" xfId="61" applyFont="1" applyFill="1" applyBorder="1" applyAlignment="1">
      <alignment horizontal="center" vertical="center"/>
      <protection/>
    </xf>
    <xf numFmtId="0" fontId="7" fillId="34" borderId="31" xfId="61" applyFont="1" applyFill="1" applyBorder="1" applyAlignment="1">
      <alignment horizontal="center" vertical="center" wrapText="1"/>
      <protection/>
    </xf>
    <xf numFmtId="0" fontId="7" fillId="34" borderId="15" xfId="61" applyFont="1" applyFill="1" applyBorder="1" applyAlignment="1">
      <alignment horizontal="center" vertical="center" wrapText="1"/>
      <protection/>
    </xf>
    <xf numFmtId="0" fontId="7" fillId="34" borderId="16" xfId="61" applyFont="1" applyFill="1" applyBorder="1" applyAlignment="1">
      <alignment horizontal="center" vertical="center" wrapText="1"/>
      <protection/>
    </xf>
    <xf numFmtId="0" fontId="7" fillId="34" borderId="30" xfId="61" applyFont="1" applyFill="1" applyBorder="1" applyAlignment="1">
      <alignment horizontal="center" vertical="center" wrapText="1"/>
      <protection/>
    </xf>
    <xf numFmtId="0" fontId="7" fillId="34" borderId="0" xfId="61" applyFont="1" applyFill="1" applyBorder="1" applyAlignment="1">
      <alignment horizontal="center" vertical="center" wrapText="1"/>
      <protection/>
    </xf>
    <xf numFmtId="0" fontId="7" fillId="34" borderId="32" xfId="61" applyFont="1" applyFill="1" applyBorder="1" applyAlignment="1">
      <alignment horizontal="center" vertical="center" wrapText="1"/>
      <protection/>
    </xf>
    <xf numFmtId="0" fontId="7" fillId="34" borderId="25" xfId="61" applyFont="1" applyFill="1" applyBorder="1" applyAlignment="1">
      <alignment horizontal="center" vertical="center" wrapText="1"/>
      <protection/>
    </xf>
    <xf numFmtId="0" fontId="7" fillId="34" borderId="22" xfId="61" applyFont="1" applyFill="1" applyBorder="1" applyAlignment="1">
      <alignment horizontal="center" vertical="center" wrapText="1"/>
      <protection/>
    </xf>
    <xf numFmtId="0" fontId="7" fillId="34" borderId="23" xfId="61" applyFont="1" applyFill="1" applyBorder="1" applyAlignment="1">
      <alignment horizontal="center" vertical="center" wrapText="1"/>
      <protection/>
    </xf>
    <xf numFmtId="0" fontId="7" fillId="34" borderId="42" xfId="61" applyFont="1" applyFill="1" applyBorder="1" applyAlignment="1">
      <alignment horizontal="center" vertical="center" textRotation="255"/>
      <protection/>
    </xf>
    <xf numFmtId="0" fontId="7" fillId="34" borderId="43" xfId="61" applyFont="1" applyFill="1" applyBorder="1" applyAlignment="1">
      <alignment horizontal="center" vertical="center" textRotation="255"/>
      <protection/>
    </xf>
    <xf numFmtId="0" fontId="7" fillId="34" borderId="35" xfId="61" applyFont="1" applyFill="1" applyBorder="1" applyAlignment="1">
      <alignment horizontal="center" vertical="center" textRotation="255"/>
      <protection/>
    </xf>
    <xf numFmtId="0" fontId="7" fillId="34" borderId="20" xfId="61" applyFont="1" applyFill="1" applyBorder="1" applyAlignment="1">
      <alignment horizontal="center" vertical="center" textRotation="255"/>
      <protection/>
    </xf>
    <xf numFmtId="0" fontId="7" fillId="34" borderId="44" xfId="61" applyFont="1" applyFill="1" applyBorder="1" applyAlignment="1">
      <alignment horizontal="center" vertical="center" textRotation="255"/>
      <protection/>
    </xf>
    <xf numFmtId="0" fontId="7" fillId="34" borderId="45" xfId="61" applyFont="1" applyFill="1" applyBorder="1" applyAlignment="1">
      <alignment horizontal="center" vertical="center" textRotation="255"/>
      <protection/>
    </xf>
    <xf numFmtId="0" fontId="7" fillId="34" borderId="47" xfId="61" applyFont="1" applyFill="1" applyBorder="1" applyAlignment="1">
      <alignment horizontal="center" vertical="center" textRotation="255"/>
      <protection/>
    </xf>
    <xf numFmtId="0" fontId="7" fillId="34" borderId="36" xfId="61" applyFont="1" applyFill="1" applyBorder="1" applyAlignment="1">
      <alignment horizontal="center" vertical="center" textRotation="255"/>
      <protection/>
    </xf>
    <xf numFmtId="0" fontId="7" fillId="34" borderId="46" xfId="61" applyFont="1" applyFill="1" applyBorder="1" applyAlignment="1">
      <alignment horizontal="center" vertical="center" textRotation="255"/>
      <protection/>
    </xf>
    <xf numFmtId="0" fontId="5" fillId="34" borderId="70" xfId="61" applyFont="1" applyFill="1" applyBorder="1" applyAlignment="1">
      <alignment horizontal="center" vertical="center" wrapText="1"/>
      <protection/>
    </xf>
    <xf numFmtId="0" fontId="5" fillId="34" borderId="64" xfId="61" applyFont="1" applyFill="1" applyBorder="1" applyAlignment="1">
      <alignment horizontal="center" vertical="center" wrapText="1"/>
      <protection/>
    </xf>
    <xf numFmtId="0" fontId="5" fillId="34" borderId="71" xfId="61" applyFont="1" applyFill="1" applyBorder="1" applyAlignment="1">
      <alignment horizontal="center" vertical="center" wrapText="1"/>
      <protection/>
    </xf>
    <xf numFmtId="0" fontId="5" fillId="34" borderId="66" xfId="61" applyFont="1" applyFill="1" applyBorder="1" applyAlignment="1">
      <alignment horizontal="center" vertical="center" wrapText="1"/>
      <protection/>
    </xf>
    <xf numFmtId="0" fontId="5" fillId="34" borderId="72" xfId="61" applyFont="1" applyFill="1" applyBorder="1" applyAlignment="1">
      <alignment horizontal="center" vertical="center" wrapText="1"/>
      <protection/>
    </xf>
    <xf numFmtId="0" fontId="5" fillId="34" borderId="68" xfId="61" applyFont="1" applyFill="1" applyBorder="1" applyAlignment="1">
      <alignment horizontal="center" vertical="center" wrapText="1"/>
      <protection/>
    </xf>
    <xf numFmtId="0" fontId="5" fillId="34" borderId="64" xfId="61" applyFont="1" applyFill="1" applyBorder="1" applyAlignment="1">
      <alignment horizontal="center" vertical="center"/>
      <protection/>
    </xf>
    <xf numFmtId="0" fontId="5" fillId="34" borderId="66" xfId="61" applyFont="1" applyFill="1" applyBorder="1" applyAlignment="1">
      <alignment horizontal="center" vertical="center"/>
      <protection/>
    </xf>
    <xf numFmtId="0" fontId="5" fillId="34" borderId="68" xfId="61" applyFont="1" applyFill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distributed" vertical="center"/>
      <protection/>
    </xf>
    <xf numFmtId="0" fontId="3" fillId="33" borderId="43" xfId="61" applyFont="1" applyFill="1" applyBorder="1" applyAlignment="1">
      <alignment horizontal="distributed" vertical="center"/>
      <protection/>
    </xf>
    <xf numFmtId="0" fontId="3" fillId="33" borderId="35" xfId="61" applyFont="1" applyFill="1" applyBorder="1" applyAlignment="1">
      <alignment horizontal="distributed" vertical="center"/>
      <protection/>
    </xf>
    <xf numFmtId="0" fontId="3" fillId="33" borderId="20" xfId="61" applyFont="1" applyFill="1" applyBorder="1" applyAlignment="1">
      <alignment horizontal="distributed" vertical="center"/>
      <protection/>
    </xf>
    <xf numFmtId="178" fontId="3" fillId="33" borderId="40" xfId="61" applyNumberFormat="1" applyFont="1" applyFill="1" applyBorder="1" applyAlignment="1">
      <alignment horizontal="center" vertical="center"/>
      <protection/>
    </xf>
    <xf numFmtId="0" fontId="3" fillId="33" borderId="15" xfId="61" applyFont="1" applyFill="1" applyBorder="1" applyAlignment="1">
      <alignment horizontal="center" vertical="center"/>
      <protection/>
    </xf>
    <xf numFmtId="0" fontId="3" fillId="33" borderId="16" xfId="61" applyFont="1" applyFill="1" applyBorder="1" applyAlignment="1">
      <alignment horizontal="center" vertical="center"/>
      <protection/>
    </xf>
    <xf numFmtId="0" fontId="3" fillId="33" borderId="17" xfId="61" applyFont="1" applyFill="1" applyBorder="1" applyAlignment="1">
      <alignment horizontal="center" vertical="center"/>
      <protection/>
    </xf>
    <xf numFmtId="0" fontId="3" fillId="33" borderId="18" xfId="61" applyFont="1" applyFill="1" applyBorder="1" applyAlignment="1">
      <alignment horizontal="center" vertical="center"/>
      <protection/>
    </xf>
    <xf numFmtId="0" fontId="3" fillId="33" borderId="34" xfId="61" applyFont="1" applyFill="1" applyBorder="1" applyAlignment="1">
      <alignment horizontal="center" vertical="center"/>
      <protection/>
    </xf>
    <xf numFmtId="0" fontId="3" fillId="33" borderId="20" xfId="61" applyFont="1" applyFill="1" applyBorder="1" applyAlignment="1">
      <alignment horizontal="center" vertical="center" wrapText="1"/>
      <protection/>
    </xf>
    <xf numFmtId="0" fontId="3" fillId="33" borderId="20" xfId="61" applyFont="1" applyFill="1" applyBorder="1" applyAlignment="1">
      <alignment horizontal="center" vertical="center"/>
      <protection/>
    </xf>
    <xf numFmtId="0" fontId="11" fillId="0" borderId="45" xfId="61" applyBorder="1" applyAlignment="1">
      <alignment horizontal="center" vertical="center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11" fillId="0" borderId="11" xfId="61" applyBorder="1" applyAlignment="1">
      <alignment horizontal="center" vertical="center" wrapText="1"/>
      <protection/>
    </xf>
    <xf numFmtId="0" fontId="11" fillId="0" borderId="21" xfId="61" applyBorder="1" applyAlignment="1">
      <alignment horizontal="center" vertical="center" wrapText="1"/>
      <protection/>
    </xf>
    <xf numFmtId="0" fontId="11" fillId="0" borderId="13" xfId="61" applyBorder="1" applyAlignment="1">
      <alignment horizontal="center" vertical="center" wrapText="1"/>
      <protection/>
    </xf>
    <xf numFmtId="0" fontId="11" fillId="0" borderId="0" xfId="61" applyBorder="1" applyAlignment="1">
      <alignment horizontal="center" vertical="center" wrapText="1"/>
      <protection/>
    </xf>
    <xf numFmtId="0" fontId="11" fillId="0" borderId="32" xfId="61" applyBorder="1" applyAlignment="1">
      <alignment horizontal="center" vertical="center" wrapText="1"/>
      <protection/>
    </xf>
    <xf numFmtId="0" fontId="11" fillId="0" borderId="41" xfId="61" applyBorder="1" applyAlignment="1">
      <alignment horizontal="center" vertical="center" wrapText="1"/>
      <protection/>
    </xf>
    <xf numFmtId="0" fontId="11" fillId="0" borderId="22" xfId="61" applyBorder="1" applyAlignment="1">
      <alignment horizontal="center" vertical="center" wrapText="1"/>
      <protection/>
    </xf>
    <xf numFmtId="0" fontId="11" fillId="0" borderId="23" xfId="61" applyBorder="1" applyAlignment="1">
      <alignment horizontal="center" vertical="center" wrapText="1"/>
      <protection/>
    </xf>
    <xf numFmtId="0" fontId="3" fillId="33" borderId="30" xfId="61" applyFont="1" applyFill="1" applyBorder="1" applyAlignment="1">
      <alignment horizontal="distributed" vertical="center"/>
      <protection/>
    </xf>
    <xf numFmtId="0" fontId="3" fillId="33" borderId="0" xfId="61" applyFont="1" applyFill="1" applyBorder="1" applyAlignment="1">
      <alignment horizontal="distributed" vertical="center"/>
      <protection/>
    </xf>
    <xf numFmtId="0" fontId="3" fillId="33" borderId="36" xfId="61" applyFont="1" applyFill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center" vertical="center" textRotation="255"/>
      <protection/>
    </xf>
    <xf numFmtId="0" fontId="3" fillId="33" borderId="43" xfId="61" applyFont="1" applyFill="1" applyBorder="1" applyAlignment="1">
      <alignment horizontal="center" vertical="center" textRotation="255"/>
      <protection/>
    </xf>
    <xf numFmtId="0" fontId="3" fillId="33" borderId="35" xfId="61" applyFont="1" applyFill="1" applyBorder="1" applyAlignment="1">
      <alignment horizontal="center" vertical="center" textRotation="255"/>
      <protection/>
    </xf>
    <xf numFmtId="0" fontId="3" fillId="33" borderId="20" xfId="61" applyFont="1" applyFill="1" applyBorder="1" applyAlignment="1">
      <alignment horizontal="center" vertical="center" textRotation="255"/>
      <protection/>
    </xf>
    <xf numFmtId="0" fontId="3" fillId="33" borderId="44" xfId="61" applyFont="1" applyFill="1" applyBorder="1" applyAlignment="1">
      <alignment horizontal="center" vertical="center" textRotation="255"/>
      <protection/>
    </xf>
    <xf numFmtId="0" fontId="3" fillId="33" borderId="45" xfId="61" applyFont="1" applyFill="1" applyBorder="1" applyAlignment="1">
      <alignment horizontal="center" vertical="center" textRotation="255"/>
      <protection/>
    </xf>
    <xf numFmtId="0" fontId="9" fillId="33" borderId="43" xfId="61" applyFont="1" applyFill="1" applyBorder="1" applyAlignment="1">
      <alignment vertical="center" shrinkToFit="1"/>
      <protection/>
    </xf>
    <xf numFmtId="0" fontId="9" fillId="33" borderId="20" xfId="61" applyFont="1" applyFill="1" applyBorder="1" applyAlignment="1">
      <alignment vertical="center" shrinkToFit="1"/>
      <protection/>
    </xf>
    <xf numFmtId="0" fontId="4" fillId="33" borderId="40" xfId="61" applyFont="1" applyFill="1" applyBorder="1" applyAlignment="1">
      <alignment horizontal="center" vertical="center"/>
      <protection/>
    </xf>
    <xf numFmtId="0" fontId="4" fillId="33" borderId="15" xfId="61" applyFont="1" applyFill="1" applyBorder="1" applyAlignment="1">
      <alignment horizontal="center" vertical="center"/>
      <protection/>
    </xf>
    <xf numFmtId="0" fontId="4" fillId="33" borderId="16" xfId="61" applyFont="1" applyFill="1" applyBorder="1" applyAlignment="1">
      <alignment horizontal="center" vertical="center"/>
      <protection/>
    </xf>
    <xf numFmtId="0" fontId="4" fillId="33" borderId="17" xfId="61" applyFont="1" applyFill="1" applyBorder="1" applyAlignment="1">
      <alignment horizontal="center" vertical="center"/>
      <protection/>
    </xf>
    <xf numFmtId="0" fontId="4" fillId="33" borderId="18" xfId="61" applyFont="1" applyFill="1" applyBorder="1" applyAlignment="1">
      <alignment horizontal="center" vertical="center"/>
      <protection/>
    </xf>
    <xf numFmtId="0" fontId="4" fillId="33" borderId="34" xfId="61" applyFont="1" applyFill="1" applyBorder="1" applyAlignment="1">
      <alignment horizontal="center" vertical="center"/>
      <protection/>
    </xf>
    <xf numFmtId="0" fontId="7" fillId="0" borderId="73" xfId="61" applyFont="1" applyBorder="1" applyAlignment="1" applyProtection="1">
      <alignment horizontal="center" vertical="center"/>
      <protection locked="0"/>
    </xf>
    <xf numFmtId="0" fontId="7" fillId="0" borderId="74" xfId="61" applyFont="1" applyBorder="1" applyAlignment="1" applyProtection="1">
      <alignment horizontal="center" vertical="center"/>
      <protection locked="0"/>
    </xf>
    <xf numFmtId="0" fontId="7" fillId="35" borderId="74" xfId="61" applyFont="1" applyFill="1" applyBorder="1" applyAlignment="1">
      <alignment horizontal="center" vertical="center"/>
      <protection/>
    </xf>
    <xf numFmtId="0" fontId="7" fillId="35" borderId="75" xfId="61" applyFont="1" applyFill="1" applyBorder="1" applyAlignment="1">
      <alignment horizontal="center" vertical="center"/>
      <protection/>
    </xf>
    <xf numFmtId="0" fontId="7" fillId="0" borderId="42" xfId="61" applyNumberFormat="1" applyFont="1" applyBorder="1" applyAlignment="1" applyProtection="1">
      <alignment horizontal="center" vertical="center"/>
      <protection locked="0"/>
    </xf>
    <xf numFmtId="0" fontId="7" fillId="0" borderId="43" xfId="61" applyNumberFormat="1" applyFont="1" applyBorder="1" applyAlignment="1" applyProtection="1">
      <alignment horizontal="center" vertical="center"/>
      <protection locked="0"/>
    </xf>
    <xf numFmtId="20" fontId="7" fillId="0" borderId="43" xfId="61" applyNumberFormat="1" applyFont="1" applyBorder="1" applyAlignment="1" applyProtection="1">
      <alignment horizontal="center" vertical="center"/>
      <protection locked="0"/>
    </xf>
    <xf numFmtId="20" fontId="7" fillId="35" borderId="43" xfId="61" applyNumberFormat="1" applyFont="1" applyFill="1" applyBorder="1" applyAlignment="1">
      <alignment horizontal="center" vertical="center"/>
      <protection/>
    </xf>
    <xf numFmtId="0" fontId="7" fillId="0" borderId="47" xfId="61" applyNumberFormat="1" applyFont="1" applyBorder="1" applyAlignment="1" applyProtection="1">
      <alignment horizontal="center" vertical="center"/>
      <protection locked="0"/>
    </xf>
    <xf numFmtId="0" fontId="7" fillId="0" borderId="56" xfId="61" applyFont="1" applyFill="1" applyBorder="1" applyAlignment="1" applyProtection="1">
      <alignment horizontal="left" vertical="center"/>
      <protection locked="0"/>
    </xf>
    <xf numFmtId="0" fontId="7" fillId="0" borderId="57" xfId="61" applyFont="1" applyFill="1" applyBorder="1" applyAlignment="1" applyProtection="1">
      <alignment horizontal="left" vertical="center"/>
      <protection locked="0"/>
    </xf>
    <xf numFmtId="0" fontId="7" fillId="0" borderId="62" xfId="61" applyFont="1" applyFill="1" applyBorder="1" applyAlignment="1" applyProtection="1">
      <alignment horizontal="left" vertical="center"/>
      <protection locked="0"/>
    </xf>
    <xf numFmtId="0" fontId="3" fillId="33" borderId="33" xfId="61" applyFont="1" applyFill="1" applyBorder="1" applyAlignment="1">
      <alignment horizontal="distributed" vertical="center"/>
      <protection/>
    </xf>
    <xf numFmtId="0" fontId="3" fillId="33" borderId="18" xfId="61" applyFont="1" applyFill="1" applyBorder="1" applyAlignment="1">
      <alignment horizontal="distributed" vertical="center"/>
      <protection/>
    </xf>
    <xf numFmtId="0" fontId="7" fillId="0" borderId="35" xfId="61" applyNumberFormat="1" applyFont="1" applyBorder="1" applyAlignment="1" applyProtection="1">
      <alignment horizontal="center" vertical="center"/>
      <protection locked="0"/>
    </xf>
    <xf numFmtId="0" fontId="7" fillId="0" borderId="20" xfId="61" applyNumberFormat="1" applyFont="1" applyBorder="1" applyAlignment="1" applyProtection="1">
      <alignment horizontal="center" vertical="center"/>
      <protection locked="0"/>
    </xf>
    <xf numFmtId="20" fontId="7" fillId="0" borderId="20" xfId="61" applyNumberFormat="1" applyFont="1" applyBorder="1" applyAlignment="1" applyProtection="1">
      <alignment horizontal="center" vertical="center"/>
      <protection locked="0"/>
    </xf>
    <xf numFmtId="20" fontId="7" fillId="35" borderId="20" xfId="61" applyNumberFormat="1" applyFont="1" applyFill="1" applyBorder="1" applyAlignment="1">
      <alignment horizontal="center" vertical="center"/>
      <protection/>
    </xf>
    <xf numFmtId="0" fontId="7" fillId="0" borderId="36" xfId="61" applyNumberFormat="1" applyFont="1" applyBorder="1" applyAlignment="1" applyProtection="1">
      <alignment horizontal="center" vertical="center"/>
      <protection locked="0"/>
    </xf>
    <xf numFmtId="0" fontId="7" fillId="0" borderId="37" xfId="61" applyFont="1" applyFill="1" applyBorder="1" applyAlignment="1" applyProtection="1">
      <alignment horizontal="left" vertical="center"/>
      <protection locked="0"/>
    </xf>
    <xf numFmtId="0" fontId="7" fillId="0" borderId="38" xfId="61" applyFont="1" applyFill="1" applyBorder="1" applyAlignment="1" applyProtection="1">
      <alignment horizontal="left" vertical="center"/>
      <protection locked="0"/>
    </xf>
    <xf numFmtId="0" fontId="7" fillId="0" borderId="39" xfId="61" applyFont="1" applyFill="1" applyBorder="1" applyAlignment="1" applyProtection="1">
      <alignment horizontal="left" vertical="center"/>
      <protection locked="0"/>
    </xf>
    <xf numFmtId="0" fontId="3" fillId="33" borderId="45" xfId="61" applyFont="1" applyFill="1" applyBorder="1" applyAlignment="1">
      <alignment horizontal="center" vertical="center"/>
      <protection/>
    </xf>
    <xf numFmtId="0" fontId="3" fillId="33" borderId="46" xfId="61" applyFont="1" applyFill="1" applyBorder="1" applyAlignment="1">
      <alignment horizontal="center" vertical="center"/>
      <protection/>
    </xf>
    <xf numFmtId="0" fontId="3" fillId="33" borderId="25" xfId="61" applyFont="1" applyFill="1" applyBorder="1" applyAlignment="1">
      <alignment horizontal="distributed" vertical="center"/>
      <protection/>
    </xf>
    <xf numFmtId="0" fontId="3" fillId="33" borderId="22" xfId="61" applyFont="1" applyFill="1" applyBorder="1" applyAlignment="1">
      <alignment horizontal="distributed" vertical="center"/>
      <protection/>
    </xf>
    <xf numFmtId="0" fontId="3" fillId="33" borderId="26" xfId="61" applyFont="1" applyFill="1" applyBorder="1" applyAlignment="1">
      <alignment horizontal="center" vertical="center"/>
      <protection/>
    </xf>
    <xf numFmtId="0" fontId="3" fillId="33" borderId="27" xfId="61" applyFont="1" applyFill="1" applyBorder="1" applyAlignment="1">
      <alignment horizontal="center" vertical="center"/>
      <protection/>
    </xf>
    <xf numFmtId="0" fontId="3" fillId="33" borderId="55" xfId="61" applyFont="1" applyFill="1" applyBorder="1" applyAlignment="1">
      <alignment horizontal="center" vertical="center"/>
      <protection/>
    </xf>
    <xf numFmtId="3" fontId="3" fillId="33" borderId="54" xfId="61" applyNumberFormat="1" applyFont="1" applyFill="1" applyBorder="1" applyAlignment="1">
      <alignment horizontal="center" vertical="center"/>
      <protection/>
    </xf>
    <xf numFmtId="0" fontId="3" fillId="33" borderId="28" xfId="61" applyFont="1" applyFill="1" applyBorder="1" applyAlignment="1">
      <alignment horizontal="center" vertical="center"/>
      <protection/>
    </xf>
    <xf numFmtId="0" fontId="3" fillId="33" borderId="31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0" fontId="3" fillId="33" borderId="48" xfId="61" applyFont="1" applyFill="1" applyBorder="1" applyAlignment="1">
      <alignment horizontal="center" vertical="center"/>
      <protection/>
    </xf>
    <xf numFmtId="0" fontId="3" fillId="33" borderId="25" xfId="61" applyFont="1" applyFill="1" applyBorder="1" applyAlignment="1">
      <alignment horizontal="center" vertical="center"/>
      <protection/>
    </xf>
    <xf numFmtId="0" fontId="3" fillId="33" borderId="22" xfId="61" applyFont="1" applyFill="1" applyBorder="1" applyAlignment="1">
      <alignment horizontal="center" vertical="center"/>
      <protection/>
    </xf>
    <xf numFmtId="0" fontId="3" fillId="33" borderId="49" xfId="61" applyFont="1" applyFill="1" applyBorder="1" applyAlignment="1">
      <alignment horizontal="center" vertical="center"/>
      <protection/>
    </xf>
    <xf numFmtId="0" fontId="3" fillId="33" borderId="54" xfId="61" applyFont="1" applyFill="1" applyBorder="1" applyAlignment="1">
      <alignment horizontal="center" vertical="center"/>
      <protection/>
    </xf>
    <xf numFmtId="0" fontId="11" fillId="0" borderId="27" xfId="61" applyBorder="1" applyAlignment="1">
      <alignment horizontal="center" vertical="center"/>
      <protection/>
    </xf>
    <xf numFmtId="0" fontId="11" fillId="0" borderId="55" xfId="61" applyBorder="1" applyAlignment="1">
      <alignment horizontal="center" vertical="center"/>
      <protection/>
    </xf>
    <xf numFmtId="0" fontId="3" fillId="33" borderId="54" xfId="61" applyNumberFormat="1" applyFont="1" applyFill="1" applyBorder="1" applyAlignment="1">
      <alignment horizontal="center" vertical="center"/>
      <protection/>
    </xf>
    <xf numFmtId="0" fontId="3" fillId="33" borderId="27" xfId="61" applyNumberFormat="1" applyFont="1" applyFill="1" applyBorder="1" applyAlignment="1">
      <alignment horizontal="center" vertical="center"/>
      <protection/>
    </xf>
    <xf numFmtId="0" fontId="3" fillId="33" borderId="28" xfId="61" applyNumberFormat="1" applyFont="1" applyFill="1" applyBorder="1" applyAlignment="1">
      <alignment horizontal="center" vertical="center"/>
      <protection/>
    </xf>
    <xf numFmtId="0" fontId="3" fillId="33" borderId="68" xfId="61" applyFont="1" applyFill="1" applyBorder="1" applyAlignment="1">
      <alignment horizontal="center" vertical="center"/>
      <protection/>
    </xf>
    <xf numFmtId="0" fontId="11" fillId="0" borderId="27" xfId="61" applyBorder="1" applyAlignment="1" applyProtection="1">
      <alignment horizontal="center" vertical="center" shrinkToFit="1"/>
      <protection locked="0"/>
    </xf>
    <xf numFmtId="0" fontId="11" fillId="0" borderId="28" xfId="61" applyBorder="1" applyAlignment="1" applyProtection="1">
      <alignment horizontal="center" vertical="center" shrinkToFit="1"/>
      <protection locked="0"/>
    </xf>
    <xf numFmtId="0" fontId="3" fillId="33" borderId="54" xfId="61" applyFont="1" applyFill="1" applyBorder="1" applyAlignment="1" applyProtection="1">
      <alignment horizontal="center" vertical="center"/>
      <protection locked="0"/>
    </xf>
    <xf numFmtId="0" fontId="3" fillId="33" borderId="27" xfId="61" applyFont="1" applyFill="1" applyBorder="1" applyAlignment="1" applyProtection="1">
      <alignment horizontal="center" vertical="center"/>
      <protection locked="0"/>
    </xf>
    <xf numFmtId="0" fontId="3" fillId="33" borderId="28" xfId="61" applyFont="1" applyFill="1" applyBorder="1" applyAlignment="1" applyProtection="1">
      <alignment horizontal="center" vertical="center"/>
      <protection locked="0"/>
    </xf>
    <xf numFmtId="0" fontId="3" fillId="0" borderId="31" xfId="61" applyFont="1" applyBorder="1" applyAlignment="1">
      <alignment horizontal="center" vertical="center" textRotation="255"/>
      <protection/>
    </xf>
    <xf numFmtId="0" fontId="3" fillId="0" borderId="15" xfId="61" applyFont="1" applyBorder="1" applyAlignment="1">
      <alignment horizontal="center" vertical="center" textRotation="255"/>
      <protection/>
    </xf>
    <xf numFmtId="0" fontId="3" fillId="0" borderId="16" xfId="61" applyFont="1" applyBorder="1" applyAlignment="1">
      <alignment horizontal="center" vertical="center" textRotation="255"/>
      <protection/>
    </xf>
    <xf numFmtId="0" fontId="3" fillId="0" borderId="30" xfId="61" applyFont="1" applyBorder="1" applyAlignment="1">
      <alignment horizontal="center" vertical="center" textRotation="255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32" xfId="61" applyFont="1" applyBorder="1" applyAlignment="1">
      <alignment horizontal="center" vertical="center" textRotation="255"/>
      <protection/>
    </xf>
    <xf numFmtId="0" fontId="3" fillId="0" borderId="25" xfId="61" applyFont="1" applyBorder="1" applyAlignment="1">
      <alignment horizontal="center" vertical="center" textRotation="255"/>
      <protection/>
    </xf>
    <xf numFmtId="0" fontId="3" fillId="0" borderId="22" xfId="61" applyFont="1" applyBorder="1" applyAlignment="1">
      <alignment horizontal="center" vertical="center" textRotation="255"/>
      <protection/>
    </xf>
    <xf numFmtId="0" fontId="3" fillId="0" borderId="23" xfId="61" applyFont="1" applyBorder="1" applyAlignment="1">
      <alignment horizontal="center" vertical="center" textRotation="255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43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33" borderId="56" xfId="61" applyFont="1" applyFill="1" applyBorder="1" applyAlignment="1">
      <alignment horizontal="center" vertical="center"/>
      <protection/>
    </xf>
    <xf numFmtId="0" fontId="3" fillId="33" borderId="57" xfId="61" applyFont="1" applyFill="1" applyBorder="1" applyAlignment="1">
      <alignment horizontal="center" vertical="center"/>
      <protection/>
    </xf>
    <xf numFmtId="0" fontId="18" fillId="0" borderId="57" xfId="61" applyFont="1" applyBorder="1" applyAlignment="1">
      <alignment horizontal="center" vertical="center"/>
      <protection/>
    </xf>
    <xf numFmtId="0" fontId="18" fillId="0" borderId="62" xfId="61" applyFont="1" applyBorder="1" applyAlignment="1">
      <alignment horizontal="center" vertical="center"/>
      <protection/>
    </xf>
    <xf numFmtId="0" fontId="23" fillId="0" borderId="35" xfId="61" applyFont="1" applyBorder="1" applyAlignment="1">
      <alignment horizontal="left" vertical="center" shrinkToFit="1"/>
      <protection/>
    </xf>
    <xf numFmtId="0" fontId="23" fillId="0" borderId="20" xfId="61" applyFont="1" applyBorder="1" applyAlignment="1">
      <alignment horizontal="left" vertical="center" shrinkToFit="1"/>
      <protection/>
    </xf>
    <xf numFmtId="0" fontId="23" fillId="0" borderId="36" xfId="61" applyFont="1" applyBorder="1" applyAlignment="1">
      <alignment horizontal="left" vertical="center" shrinkToFit="1"/>
      <protection/>
    </xf>
    <xf numFmtId="0" fontId="3" fillId="33" borderId="62" xfId="61" applyFont="1" applyFill="1" applyBorder="1" applyAlignment="1">
      <alignment horizontal="center" vertical="center"/>
      <protection/>
    </xf>
    <xf numFmtId="0" fontId="3" fillId="33" borderId="58" xfId="61" applyFont="1" applyFill="1" applyBorder="1" applyAlignment="1">
      <alignment horizontal="center" vertical="center"/>
      <protection/>
    </xf>
    <xf numFmtId="0" fontId="3" fillId="33" borderId="43" xfId="61" applyFont="1" applyFill="1" applyBorder="1" applyAlignment="1">
      <alignment horizontal="center" vertical="center"/>
      <protection/>
    </xf>
    <xf numFmtId="0" fontId="3" fillId="33" borderId="59" xfId="61" applyFont="1" applyFill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center" vertical="center"/>
      <protection/>
    </xf>
    <xf numFmtId="0" fontId="18" fillId="0" borderId="43" xfId="61" applyFont="1" applyBorder="1" applyAlignment="1">
      <alignment horizontal="center" vertical="center"/>
      <protection/>
    </xf>
    <xf numFmtId="0" fontId="18" fillId="0" borderId="47" xfId="61" applyFont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center" vertical="center" shrinkToFit="1"/>
      <protection/>
    </xf>
    <xf numFmtId="0" fontId="18" fillId="0" borderId="43" xfId="61" applyFont="1" applyBorder="1" applyAlignment="1">
      <alignment horizontal="center" vertical="center" shrinkToFit="1"/>
      <protection/>
    </xf>
    <xf numFmtId="0" fontId="11" fillId="0" borderId="43" xfId="61" applyBorder="1" applyAlignment="1">
      <alignment horizontal="center" vertical="center"/>
      <protection/>
    </xf>
    <xf numFmtId="0" fontId="11" fillId="0" borderId="47" xfId="61" applyBorder="1" applyAlignment="1">
      <alignment horizontal="center" vertical="center"/>
      <protection/>
    </xf>
    <xf numFmtId="0" fontId="14" fillId="33" borderId="58" xfId="61" applyFont="1" applyFill="1" applyBorder="1" applyAlignment="1">
      <alignment horizontal="center" vertical="center" shrinkToFit="1"/>
      <protection/>
    </xf>
    <xf numFmtId="0" fontId="11" fillId="0" borderId="43" xfId="61" applyBorder="1" applyAlignment="1">
      <alignment horizontal="center" vertical="center" shrinkToFit="1"/>
      <protection/>
    </xf>
    <xf numFmtId="0" fontId="11" fillId="0" borderId="47" xfId="61" applyBorder="1" applyAlignment="1">
      <alignment horizontal="center" vertical="center" shrinkToFit="1"/>
      <protection/>
    </xf>
    <xf numFmtId="0" fontId="3" fillId="33" borderId="37" xfId="61" applyNumberFormat="1" applyFont="1" applyFill="1" applyBorder="1" applyAlignment="1">
      <alignment horizontal="center" vertical="center" wrapText="1"/>
      <protection/>
    </xf>
    <xf numFmtId="0" fontId="3" fillId="33" borderId="38" xfId="61" applyNumberFormat="1" applyFont="1" applyFill="1" applyBorder="1" applyAlignment="1">
      <alignment horizontal="center" vertical="center" wrapText="1"/>
      <protection/>
    </xf>
    <xf numFmtId="0" fontId="3" fillId="33" borderId="39" xfId="61" applyNumberFormat="1" applyFont="1" applyFill="1" applyBorder="1" applyAlignment="1">
      <alignment horizontal="center" vertical="center" wrapText="1"/>
      <protection/>
    </xf>
    <xf numFmtId="3" fontId="3" fillId="33" borderId="37" xfId="61" applyNumberFormat="1" applyFont="1" applyFill="1" applyBorder="1" applyAlignment="1">
      <alignment horizontal="center" vertical="distributed"/>
      <protection/>
    </xf>
    <xf numFmtId="3" fontId="3" fillId="33" borderId="38" xfId="61" applyNumberFormat="1" applyFont="1" applyFill="1" applyBorder="1" applyAlignment="1">
      <alignment horizontal="center" vertical="distributed"/>
      <protection/>
    </xf>
    <xf numFmtId="3" fontId="3" fillId="33" borderId="39" xfId="61" applyNumberFormat="1" applyFont="1" applyFill="1" applyBorder="1" applyAlignment="1">
      <alignment horizontal="center" vertical="distributed"/>
      <protection/>
    </xf>
    <xf numFmtId="0" fontId="3" fillId="33" borderId="37" xfId="61" applyFont="1" applyFill="1" applyBorder="1" applyAlignment="1">
      <alignment horizontal="center" vertical="center"/>
      <protection/>
    </xf>
    <xf numFmtId="0" fontId="3" fillId="33" borderId="38" xfId="61" applyFont="1" applyFill="1" applyBorder="1" applyAlignment="1">
      <alignment horizontal="center" vertical="center"/>
      <protection/>
    </xf>
    <xf numFmtId="0" fontId="3" fillId="33" borderId="39" xfId="61" applyFont="1" applyFill="1" applyBorder="1" applyAlignment="1">
      <alignment horizontal="center" vertical="center"/>
      <protection/>
    </xf>
    <xf numFmtId="3" fontId="3" fillId="33" borderId="37" xfId="61" applyNumberFormat="1" applyFont="1" applyFill="1" applyBorder="1" applyAlignment="1">
      <alignment horizontal="center" vertical="center"/>
      <protection/>
    </xf>
    <xf numFmtId="3" fontId="3" fillId="33" borderId="38" xfId="61" applyNumberFormat="1" applyFont="1" applyFill="1" applyBorder="1" applyAlignment="1">
      <alignment horizontal="center" vertical="center"/>
      <protection/>
    </xf>
    <xf numFmtId="3" fontId="3" fillId="33" borderId="39" xfId="61" applyNumberFormat="1" applyFont="1" applyFill="1" applyBorder="1" applyAlignment="1">
      <alignment horizontal="center" vertical="center"/>
      <protection/>
    </xf>
    <xf numFmtId="0" fontId="3" fillId="33" borderId="51" xfId="61" applyFont="1" applyFill="1" applyBorder="1" applyAlignment="1">
      <alignment horizontal="center" vertical="center"/>
      <protection/>
    </xf>
    <xf numFmtId="0" fontId="11" fillId="0" borderId="20" xfId="61" applyBorder="1" applyAlignment="1">
      <alignment horizontal="center" vertical="center"/>
      <protection/>
    </xf>
    <xf numFmtId="0" fontId="11" fillId="0" borderId="36" xfId="61" applyBorder="1" applyAlignment="1">
      <alignment horizontal="center" vertical="center"/>
      <protection/>
    </xf>
    <xf numFmtId="0" fontId="23" fillId="35" borderId="35" xfId="61" applyFont="1" applyFill="1" applyBorder="1" applyAlignment="1">
      <alignment horizontal="left" vertical="center" shrinkToFit="1"/>
      <protection/>
    </xf>
    <xf numFmtId="0" fontId="23" fillId="35" borderId="20" xfId="61" applyFont="1" applyFill="1" applyBorder="1" applyAlignment="1">
      <alignment horizontal="left" vertical="center" shrinkToFit="1"/>
      <protection/>
    </xf>
    <xf numFmtId="0" fontId="23" fillId="35" borderId="36" xfId="61" applyFont="1" applyFill="1" applyBorder="1" applyAlignment="1">
      <alignment horizontal="left" vertical="center" shrinkToFit="1"/>
      <protection/>
    </xf>
    <xf numFmtId="0" fontId="3" fillId="35" borderId="37" xfId="61" applyNumberFormat="1" applyFont="1" applyFill="1" applyBorder="1" applyAlignment="1">
      <alignment horizontal="center" vertical="center" wrapText="1"/>
      <protection/>
    </xf>
    <xf numFmtId="0" fontId="3" fillId="35" borderId="38" xfId="61" applyNumberFormat="1" applyFont="1" applyFill="1" applyBorder="1" applyAlignment="1">
      <alignment horizontal="center" vertical="center" wrapText="1"/>
      <protection/>
    </xf>
    <xf numFmtId="0" fontId="3" fillId="35" borderId="39" xfId="61" applyNumberFormat="1" applyFont="1" applyFill="1" applyBorder="1" applyAlignment="1">
      <alignment horizontal="center" vertical="center" wrapText="1"/>
      <protection/>
    </xf>
    <xf numFmtId="3" fontId="3" fillId="35" borderId="37" xfId="61" applyNumberFormat="1" applyFont="1" applyFill="1" applyBorder="1" applyAlignment="1">
      <alignment horizontal="center" vertical="distributed"/>
      <protection/>
    </xf>
    <xf numFmtId="3" fontId="3" fillId="35" borderId="38" xfId="61" applyNumberFormat="1" applyFont="1" applyFill="1" applyBorder="1" applyAlignment="1">
      <alignment horizontal="center" vertical="distributed"/>
      <protection/>
    </xf>
    <xf numFmtId="3" fontId="3" fillId="35" borderId="39" xfId="61" applyNumberFormat="1" applyFont="1" applyFill="1" applyBorder="1" applyAlignment="1">
      <alignment horizontal="center" vertical="distributed"/>
      <protection/>
    </xf>
    <xf numFmtId="0" fontId="3" fillId="35" borderId="37" xfId="61" applyFont="1" applyFill="1" applyBorder="1" applyAlignment="1" applyProtection="1">
      <alignment horizontal="center" vertical="center"/>
      <protection locked="0"/>
    </xf>
    <xf numFmtId="0" fontId="3" fillId="35" borderId="38" xfId="61" applyFont="1" applyFill="1" applyBorder="1" applyAlignment="1" applyProtection="1">
      <alignment horizontal="center" vertical="center"/>
      <protection locked="0"/>
    </xf>
    <xf numFmtId="0" fontId="3" fillId="35" borderId="39" xfId="61" applyFont="1" applyFill="1" applyBorder="1" applyAlignment="1" applyProtection="1">
      <alignment horizontal="center" vertical="center"/>
      <protection locked="0"/>
    </xf>
    <xf numFmtId="3" fontId="3" fillId="35" borderId="37" xfId="61" applyNumberFormat="1" applyFont="1" applyFill="1" applyBorder="1" applyAlignment="1">
      <alignment horizontal="center" vertical="center"/>
      <protection/>
    </xf>
    <xf numFmtId="3" fontId="3" fillId="35" borderId="38" xfId="61" applyNumberFormat="1" applyFont="1" applyFill="1" applyBorder="1" applyAlignment="1">
      <alignment horizontal="center" vertical="center"/>
      <protection/>
    </xf>
    <xf numFmtId="3" fontId="3" fillId="35" borderId="39" xfId="61" applyNumberFormat="1" applyFont="1" applyFill="1" applyBorder="1" applyAlignment="1">
      <alignment horizontal="center" vertical="center"/>
      <protection/>
    </xf>
    <xf numFmtId="0" fontId="3" fillId="35" borderId="51" xfId="61" applyFont="1" applyFill="1" applyBorder="1" applyAlignment="1">
      <alignment horizontal="center" vertical="center"/>
      <protection/>
    </xf>
    <xf numFmtId="0" fontId="3" fillId="35" borderId="20" xfId="61" applyFont="1" applyFill="1" applyBorder="1" applyAlignment="1">
      <alignment horizontal="center" vertical="center"/>
      <protection/>
    </xf>
    <xf numFmtId="0" fontId="11" fillId="35" borderId="20" xfId="61" applyFill="1" applyBorder="1" applyAlignment="1">
      <alignment horizontal="center" vertical="center"/>
      <protection/>
    </xf>
    <xf numFmtId="0" fontId="11" fillId="35" borderId="36" xfId="61" applyFill="1" applyBorder="1" applyAlignment="1">
      <alignment horizontal="center" vertical="center"/>
      <protection/>
    </xf>
    <xf numFmtId="0" fontId="14" fillId="33" borderId="26" xfId="61" applyFont="1" applyFill="1" applyBorder="1" applyAlignment="1">
      <alignment horizontal="center" vertical="center"/>
      <protection/>
    </xf>
    <xf numFmtId="0" fontId="14" fillId="33" borderId="27" xfId="61" applyFont="1" applyFill="1" applyBorder="1" applyAlignment="1">
      <alignment horizontal="center" vertical="center"/>
      <protection/>
    </xf>
    <xf numFmtId="0" fontId="11" fillId="0" borderId="27" xfId="61" applyBorder="1" applyAlignment="1">
      <alignment vertical="center"/>
      <protection/>
    </xf>
    <xf numFmtId="0" fontId="11" fillId="0" borderId="28" xfId="61" applyBorder="1" applyAlignment="1">
      <alignment vertical="center"/>
      <protection/>
    </xf>
    <xf numFmtId="3" fontId="3" fillId="33" borderId="26" xfId="61" applyNumberFormat="1" applyFont="1" applyFill="1" applyBorder="1" applyAlignment="1">
      <alignment horizontal="center" vertical="center"/>
      <protection/>
    </xf>
    <xf numFmtId="3" fontId="3" fillId="33" borderId="27" xfId="61" applyNumberFormat="1" applyFont="1" applyFill="1" applyBorder="1" applyAlignment="1">
      <alignment horizontal="center" vertical="center"/>
      <protection/>
    </xf>
    <xf numFmtId="3" fontId="3" fillId="33" borderId="28" xfId="61" applyNumberFormat="1" applyFont="1" applyFill="1" applyBorder="1" applyAlignment="1">
      <alignment horizontal="center" vertical="center"/>
      <protection/>
    </xf>
    <xf numFmtId="0" fontId="14" fillId="0" borderId="27" xfId="61" applyFont="1" applyBorder="1" applyAlignment="1">
      <alignment horizontal="center" vertical="center"/>
      <protection/>
    </xf>
    <xf numFmtId="0" fontId="11" fillId="0" borderId="28" xfId="61" applyBorder="1" applyAlignment="1">
      <alignment horizontal="center" vertical="center"/>
      <protection/>
    </xf>
    <xf numFmtId="0" fontId="3" fillId="33" borderId="42" xfId="61" applyFont="1" applyFill="1" applyBorder="1" applyAlignment="1">
      <alignment vertical="center" textRotation="255"/>
      <protection/>
    </xf>
    <xf numFmtId="0" fontId="3" fillId="33" borderId="59" xfId="61" applyFont="1" applyFill="1" applyBorder="1" applyAlignment="1">
      <alignment vertical="center" textRotation="255"/>
      <protection/>
    </xf>
    <xf numFmtId="0" fontId="11" fillId="0" borderId="47" xfId="61" applyBorder="1" applyAlignment="1">
      <alignment vertical="center"/>
      <protection/>
    </xf>
    <xf numFmtId="0" fontId="11" fillId="0" borderId="35" xfId="61" applyBorder="1" applyAlignment="1">
      <alignment vertical="center"/>
      <protection/>
    </xf>
    <xf numFmtId="0" fontId="11" fillId="0" borderId="50" xfId="61" applyBorder="1" applyAlignment="1">
      <alignment vertical="center"/>
      <protection/>
    </xf>
    <xf numFmtId="0" fontId="11" fillId="0" borderId="36" xfId="61" applyBorder="1" applyAlignment="1">
      <alignment vertical="center"/>
      <protection/>
    </xf>
    <xf numFmtId="0" fontId="11" fillId="0" borderId="44" xfId="61" applyBorder="1" applyAlignment="1">
      <alignment vertical="center"/>
      <protection/>
    </xf>
    <xf numFmtId="0" fontId="11" fillId="0" borderId="76" xfId="61" applyBorder="1" applyAlignment="1">
      <alignment vertical="center"/>
      <protection/>
    </xf>
    <xf numFmtId="0" fontId="11" fillId="0" borderId="46" xfId="61" applyBorder="1" applyAlignment="1">
      <alignment vertical="center"/>
      <protection/>
    </xf>
    <xf numFmtId="0" fontId="19" fillId="0" borderId="54" xfId="61" applyFont="1" applyBorder="1" applyAlignment="1">
      <alignment horizontal="center" vertical="center" shrinkToFit="1"/>
      <protection/>
    </xf>
    <xf numFmtId="0" fontId="11" fillId="0" borderId="57" xfId="61" applyBorder="1" applyAlignment="1">
      <alignment vertical="center"/>
      <protection/>
    </xf>
    <xf numFmtId="0" fontId="11" fillId="0" borderId="58" xfId="61" applyBorder="1" applyAlignment="1">
      <alignment vertical="center"/>
      <protection/>
    </xf>
    <xf numFmtId="3" fontId="11" fillId="0" borderId="59" xfId="61" applyNumberFormat="1" applyBorder="1" applyAlignment="1">
      <alignment horizontal="center" vertical="center"/>
      <protection/>
    </xf>
    <xf numFmtId="0" fontId="11" fillId="0" borderId="57" xfId="61" applyBorder="1" applyAlignment="1">
      <alignment horizontal="center" vertical="center"/>
      <protection/>
    </xf>
    <xf numFmtId="0" fontId="11" fillId="0" borderId="62" xfId="61" applyBorder="1" applyAlignment="1">
      <alignment horizontal="center" vertical="center"/>
      <protection/>
    </xf>
    <xf numFmtId="0" fontId="11" fillId="0" borderId="38" xfId="61" applyBorder="1" applyAlignment="1">
      <alignment vertical="center"/>
      <protection/>
    </xf>
    <xf numFmtId="0" fontId="11" fillId="0" borderId="51" xfId="61" applyBorder="1" applyAlignment="1">
      <alignment vertical="center"/>
      <protection/>
    </xf>
    <xf numFmtId="3" fontId="11" fillId="0" borderId="50" xfId="61" applyNumberFormat="1" applyBorder="1" applyAlignment="1">
      <alignment horizontal="center" vertical="center"/>
      <protection/>
    </xf>
    <xf numFmtId="0" fontId="11" fillId="0" borderId="38" xfId="61" applyBorder="1" applyAlignment="1">
      <alignment horizontal="center" vertical="center"/>
      <protection/>
    </xf>
    <xf numFmtId="0" fontId="11" fillId="0" borderId="39" xfId="61" applyBorder="1" applyAlignment="1">
      <alignment horizontal="center" vertical="center"/>
      <protection/>
    </xf>
    <xf numFmtId="0" fontId="3" fillId="33" borderId="56" xfId="61" applyFont="1" applyFill="1" applyBorder="1" applyAlignment="1">
      <alignment vertical="center"/>
      <protection/>
    </xf>
    <xf numFmtId="0" fontId="11" fillId="0" borderId="62" xfId="61" applyBorder="1" applyAlignment="1">
      <alignment vertical="center"/>
      <protection/>
    </xf>
    <xf numFmtId="0" fontId="7" fillId="0" borderId="77" xfId="61" applyFont="1" applyBorder="1" applyAlignment="1" applyProtection="1">
      <alignment horizontal="center" vertical="center"/>
      <protection locked="0"/>
    </xf>
    <xf numFmtId="0" fontId="7" fillId="0" borderId="78" xfId="61" applyFont="1" applyBorder="1" applyAlignment="1" applyProtection="1">
      <alignment horizontal="center" vertical="center"/>
      <protection locked="0"/>
    </xf>
    <xf numFmtId="0" fontId="7" fillId="35" borderId="78" xfId="61" applyFont="1" applyFill="1" applyBorder="1" applyAlignment="1">
      <alignment horizontal="center" vertical="center"/>
      <protection/>
    </xf>
    <xf numFmtId="0" fontId="7" fillId="35" borderId="79" xfId="61" applyFont="1" applyFill="1" applyBorder="1" applyAlignment="1">
      <alignment horizontal="center" vertical="center"/>
      <protection/>
    </xf>
    <xf numFmtId="0" fontId="7" fillId="0" borderId="77" xfId="61" applyNumberFormat="1" applyFont="1" applyBorder="1" applyAlignment="1" applyProtection="1">
      <alignment horizontal="center" vertical="center"/>
      <protection locked="0"/>
    </xf>
    <xf numFmtId="0" fontId="7" fillId="0" borderId="78" xfId="61" applyNumberFormat="1" applyFont="1" applyBorder="1" applyAlignment="1" applyProtection="1">
      <alignment horizontal="center" vertical="center"/>
      <protection locked="0"/>
    </xf>
    <xf numFmtId="20" fontId="7" fillId="0" borderId="78" xfId="61" applyNumberFormat="1" applyFont="1" applyBorder="1" applyAlignment="1" applyProtection="1">
      <alignment horizontal="center" vertical="center"/>
      <protection locked="0"/>
    </xf>
    <xf numFmtId="20" fontId="7" fillId="35" borderId="78" xfId="61" applyNumberFormat="1" applyFont="1" applyFill="1" applyBorder="1" applyAlignment="1">
      <alignment horizontal="center" vertical="center"/>
      <protection/>
    </xf>
    <xf numFmtId="0" fontId="7" fillId="0" borderId="79" xfId="61" applyNumberFormat="1" applyFont="1" applyBorder="1" applyAlignment="1" applyProtection="1">
      <alignment horizontal="center" vertical="center"/>
      <protection locked="0"/>
    </xf>
    <xf numFmtId="0" fontId="7" fillId="0" borderId="80" xfId="61" applyFont="1" applyFill="1" applyBorder="1" applyAlignment="1" applyProtection="1">
      <alignment horizontal="left" vertical="center"/>
      <protection locked="0"/>
    </xf>
    <xf numFmtId="0" fontId="7" fillId="0" borderId="81" xfId="61" applyFont="1" applyFill="1" applyBorder="1" applyAlignment="1" applyProtection="1">
      <alignment horizontal="left" vertical="center"/>
      <protection locked="0"/>
    </xf>
    <xf numFmtId="0" fontId="7" fillId="0" borderId="82" xfId="61" applyFont="1" applyFill="1" applyBorder="1" applyAlignment="1" applyProtection="1">
      <alignment horizontal="left" vertical="center"/>
      <protection locked="0"/>
    </xf>
    <xf numFmtId="0" fontId="20" fillId="0" borderId="37" xfId="61" applyFont="1" applyBorder="1" applyAlignment="1">
      <alignment vertical="center"/>
      <protection/>
    </xf>
    <xf numFmtId="0" fontId="21" fillId="0" borderId="38" xfId="61" applyFont="1" applyBorder="1" applyAlignment="1">
      <alignment vertical="center"/>
      <protection/>
    </xf>
    <xf numFmtId="0" fontId="21" fillId="0" borderId="39" xfId="61" applyFont="1" applyBorder="1" applyAlignment="1">
      <alignment vertical="center"/>
      <protection/>
    </xf>
    <xf numFmtId="0" fontId="7" fillId="0" borderId="83" xfId="61" applyFont="1" applyBorder="1" applyAlignment="1">
      <alignment horizontal="center" vertical="center"/>
      <protection/>
    </xf>
    <xf numFmtId="0" fontId="7" fillId="0" borderId="84" xfId="61" applyFont="1" applyBorder="1" applyAlignment="1">
      <alignment horizontal="center" vertical="center"/>
      <protection/>
    </xf>
    <xf numFmtId="20" fontId="7" fillId="35" borderId="85" xfId="61" applyNumberFormat="1" applyFont="1" applyFill="1" applyBorder="1" applyAlignment="1">
      <alignment horizontal="center" vertical="center"/>
      <protection/>
    </xf>
    <xf numFmtId="0" fontId="7" fillId="35" borderId="85" xfId="61" applyNumberFormat="1" applyFont="1" applyFill="1" applyBorder="1" applyAlignment="1">
      <alignment horizontal="center" vertical="center"/>
      <protection/>
    </xf>
    <xf numFmtId="0" fontId="7" fillId="0" borderId="86" xfId="61" applyFont="1" applyFill="1" applyBorder="1" applyAlignment="1">
      <alignment horizontal="center" vertical="center"/>
      <protection/>
    </xf>
    <xf numFmtId="0" fontId="7" fillId="0" borderId="87" xfId="61" applyFont="1" applyFill="1" applyBorder="1" applyAlignment="1">
      <alignment horizontal="center" vertical="center"/>
      <protection/>
    </xf>
    <xf numFmtId="0" fontId="3" fillId="33" borderId="88" xfId="61" applyFont="1" applyFill="1" applyBorder="1" applyAlignment="1">
      <alignment horizontal="center" vertical="center"/>
      <protection/>
    </xf>
    <xf numFmtId="0" fontId="11" fillId="0" borderId="89" xfId="61" applyBorder="1" applyAlignment="1">
      <alignment vertical="center"/>
      <protection/>
    </xf>
    <xf numFmtId="0" fontId="11" fillId="0" borderId="90" xfId="61" applyBorder="1" applyAlignment="1">
      <alignment vertical="center"/>
      <protection/>
    </xf>
    <xf numFmtId="3" fontId="11" fillId="0" borderId="76" xfId="61" applyNumberFormat="1" applyBorder="1" applyAlignment="1" applyProtection="1">
      <alignment horizontal="center" vertical="center"/>
      <protection locked="0"/>
    </xf>
    <xf numFmtId="3" fontId="11" fillId="0" borderId="89" xfId="61" applyNumberFormat="1" applyBorder="1" applyAlignment="1" applyProtection="1">
      <alignment horizontal="center" vertical="center"/>
      <protection locked="0"/>
    </xf>
    <xf numFmtId="3" fontId="11" fillId="0" borderId="91" xfId="61" applyNumberFormat="1" applyBorder="1" applyAlignment="1" applyProtection="1">
      <alignment horizontal="center" vertical="center"/>
      <protection locked="0"/>
    </xf>
    <xf numFmtId="0" fontId="3" fillId="33" borderId="25" xfId="61" applyFont="1" applyFill="1" applyBorder="1" applyAlignment="1">
      <alignment vertical="center"/>
      <protection/>
    </xf>
    <xf numFmtId="0" fontId="11" fillId="0" borderId="22" xfId="61" applyBorder="1" applyAlignment="1">
      <alignment vertical="center"/>
      <protection/>
    </xf>
    <xf numFmtId="0" fontId="11" fillId="0" borderId="23" xfId="61" applyBorder="1" applyAlignment="1">
      <alignment vertical="center"/>
      <protection/>
    </xf>
    <xf numFmtId="0" fontId="3" fillId="0" borderId="53" xfId="61" applyFont="1" applyBorder="1" applyAlignment="1" applyProtection="1">
      <alignment horizontal="center" vertical="center"/>
      <protection locked="0"/>
    </xf>
    <xf numFmtId="0" fontId="3" fillId="0" borderId="63" xfId="61" applyFont="1" applyBorder="1" applyAlignment="1" applyProtection="1">
      <alignment horizontal="center" vertical="center"/>
      <protection locked="0"/>
    </xf>
    <xf numFmtId="0" fontId="3" fillId="0" borderId="54" xfId="6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14" fillId="33" borderId="31" xfId="61" applyFont="1" applyFill="1" applyBorder="1" applyAlignment="1">
      <alignment horizontal="center" vertical="center"/>
      <protection/>
    </xf>
    <xf numFmtId="0" fontId="11" fillId="0" borderId="15" xfId="61" applyBorder="1" applyAlignment="1">
      <alignment vertical="center"/>
      <protection/>
    </xf>
    <xf numFmtId="0" fontId="11" fillId="0" borderId="16" xfId="61" applyBorder="1" applyAlignment="1">
      <alignment vertical="center"/>
      <protection/>
    </xf>
    <xf numFmtId="0" fontId="11" fillId="0" borderId="25" xfId="61" applyBorder="1" applyAlignment="1">
      <alignment vertical="center"/>
      <protection/>
    </xf>
    <xf numFmtId="3" fontId="3" fillId="33" borderId="31" xfId="61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52" xfId="61" applyFont="1" applyBorder="1" applyAlignment="1" applyProtection="1">
      <alignment horizontal="center" vertical="center"/>
      <protection locked="0"/>
    </xf>
    <xf numFmtId="0" fontId="3" fillId="0" borderId="55" xfId="61" applyFont="1" applyBorder="1" applyAlignment="1">
      <alignment horizontal="center" vertical="center"/>
      <protection/>
    </xf>
    <xf numFmtId="0" fontId="7" fillId="0" borderId="20" xfId="0" applyFont="1" applyBorder="1" applyAlignment="1">
      <alignment horizontal="left" vertical="center"/>
    </xf>
    <xf numFmtId="0" fontId="65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 vertical="center"/>
    </xf>
    <xf numFmtId="0" fontId="22" fillId="34" borderId="20" xfId="0" applyFont="1" applyFill="1" applyBorder="1" applyAlignment="1">
      <alignment horizontal="center" vertical="center"/>
    </xf>
    <xf numFmtId="0" fontId="4" fillId="33" borderId="10" xfId="61" applyFont="1" applyFill="1" applyBorder="1" applyAlignment="1">
      <alignment horizontal="left" vertical="top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38100</xdr:colOff>
      <xdr:row>2</xdr:row>
      <xdr:rowOff>85725</xdr:rowOff>
    </xdr:from>
    <xdr:to>
      <xdr:col>132</xdr:col>
      <xdr:colOff>28575</xdr:colOff>
      <xdr:row>3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10858500" y="542925"/>
          <a:ext cx="113347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38100</xdr:colOff>
      <xdr:row>2</xdr:row>
      <xdr:rowOff>85725</xdr:rowOff>
    </xdr:from>
    <xdr:to>
      <xdr:col>132</xdr:col>
      <xdr:colOff>28575</xdr:colOff>
      <xdr:row>3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10858500" y="542925"/>
          <a:ext cx="113347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38100</xdr:colOff>
      <xdr:row>2</xdr:row>
      <xdr:rowOff>85725</xdr:rowOff>
    </xdr:from>
    <xdr:to>
      <xdr:col>132</xdr:col>
      <xdr:colOff>28575</xdr:colOff>
      <xdr:row>3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10858500" y="542925"/>
          <a:ext cx="113347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38100</xdr:colOff>
      <xdr:row>2</xdr:row>
      <xdr:rowOff>85725</xdr:rowOff>
    </xdr:from>
    <xdr:to>
      <xdr:col>132</xdr:col>
      <xdr:colOff>28575</xdr:colOff>
      <xdr:row>3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10858500" y="542925"/>
          <a:ext cx="1133475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117</xdr:col>
      <xdr:colOff>57150</xdr:colOff>
      <xdr:row>2</xdr:row>
      <xdr:rowOff>104775</xdr:rowOff>
    </xdr:from>
    <xdr:to>
      <xdr:col>132</xdr:col>
      <xdr:colOff>38100</xdr:colOff>
      <xdr:row>3</xdr:row>
      <xdr:rowOff>114300</xdr:rowOff>
    </xdr:to>
    <xdr:sp>
      <xdr:nvSpPr>
        <xdr:cNvPr id="1" name="円/楕円 1"/>
        <xdr:cNvSpPr>
          <a:spLocks/>
        </xdr:cNvSpPr>
      </xdr:nvSpPr>
      <xdr:spPr>
        <a:xfrm>
          <a:off x="10877550" y="561975"/>
          <a:ext cx="1123950" cy="2381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6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3.421875" defaultRowHeight="17.25" customHeight="1"/>
  <cols>
    <col min="1" max="1" width="2.57421875" style="6" customWidth="1"/>
    <col min="2" max="2" width="1.421875" style="6" customWidth="1"/>
    <col min="3" max="3" width="1.57421875" style="6" customWidth="1"/>
    <col min="4" max="28" width="3.421875" style="6" customWidth="1"/>
    <col min="29" max="29" width="2.00390625" style="6" customWidth="1"/>
    <col min="30" max="30" width="1.421875" style="6" customWidth="1"/>
    <col min="31" max="16384" width="3.421875" style="6" customWidth="1"/>
  </cols>
  <sheetData>
    <row r="2" spans="2:30" ht="9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</row>
    <row r="3" spans="2:30" ht="17.25" customHeight="1">
      <c r="B3" s="7"/>
      <c r="C3" s="90" t="s">
        <v>21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8"/>
      <c r="AD3" s="9"/>
    </row>
    <row r="4" spans="2:30" ht="21" customHeight="1">
      <c r="B4" s="7">
        <v>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8"/>
      <c r="AD4" s="9"/>
    </row>
    <row r="5" spans="2:30" ht="21" customHeight="1">
      <c r="B5" s="7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8"/>
      <c r="AD5" s="9"/>
    </row>
    <row r="6" spans="2:30" ht="18.75" customHeight="1">
      <c r="B6" s="7"/>
      <c r="C6" s="8"/>
      <c r="D6" s="8"/>
      <c r="E6" s="10"/>
      <c r="F6" s="10"/>
      <c r="G6" s="10"/>
      <c r="H6" s="10"/>
      <c r="I6" s="10"/>
      <c r="J6" s="10"/>
      <c r="K6" s="10"/>
      <c r="L6" s="10"/>
      <c r="M6" s="10"/>
      <c r="N6" s="8"/>
      <c r="O6" s="8"/>
      <c r="P6" s="8"/>
      <c r="Q6" s="8"/>
      <c r="R6" s="8"/>
      <c r="U6" s="85" t="s">
        <v>197</v>
      </c>
      <c r="V6" s="86"/>
      <c r="W6" s="61">
        <v>5</v>
      </c>
      <c r="X6" s="8" t="s">
        <v>63</v>
      </c>
      <c r="Y6" s="62">
        <v>4</v>
      </c>
      <c r="Z6" s="25" t="s">
        <v>64</v>
      </c>
      <c r="AA6" s="61"/>
      <c r="AB6" s="6" t="s">
        <v>65</v>
      </c>
      <c r="AC6" s="8"/>
      <c r="AD6" s="9"/>
    </row>
    <row r="7" spans="2:30" ht="25.5" customHeight="1">
      <c r="B7" s="7"/>
      <c r="C7" s="8"/>
      <c r="D7" s="10" t="s">
        <v>22</v>
      </c>
      <c r="E7" s="10"/>
      <c r="F7" s="10"/>
      <c r="G7" s="10"/>
      <c r="H7" s="10"/>
      <c r="I7" s="10"/>
      <c r="J7" s="10"/>
      <c r="K7" s="10"/>
      <c r="L7" s="10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5.25" customHeight="1" thickBot="1">
      <c r="B8" s="7"/>
      <c r="C8" s="8"/>
      <c r="D8" s="10"/>
      <c r="E8" s="10"/>
      <c r="F8" s="10"/>
      <c r="G8" s="10"/>
      <c r="H8" s="10"/>
      <c r="I8" s="10"/>
      <c r="J8" s="10"/>
      <c r="K8" s="10"/>
      <c r="L8" s="1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41.25" customHeight="1" thickBot="1">
      <c r="B9" s="7"/>
      <c r="C9" s="8"/>
      <c r="D9" s="10"/>
      <c r="E9" s="10"/>
      <c r="F9" s="10"/>
      <c r="G9" s="10"/>
      <c r="H9" s="10"/>
      <c r="I9" s="10"/>
      <c r="J9" s="10"/>
      <c r="K9" s="10"/>
      <c r="L9" s="10"/>
      <c r="M9" s="8"/>
      <c r="N9" s="8"/>
      <c r="O9" s="92" t="s">
        <v>23</v>
      </c>
      <c r="P9" s="95" t="s">
        <v>24</v>
      </c>
      <c r="Q9" s="96"/>
      <c r="R9" s="97"/>
      <c r="S9" s="87">
        <v>2367500000</v>
      </c>
      <c r="T9" s="88"/>
      <c r="U9" s="88"/>
      <c r="V9" s="88"/>
      <c r="W9" s="88"/>
      <c r="X9" s="88"/>
      <c r="Y9" s="88"/>
      <c r="Z9" s="88"/>
      <c r="AA9" s="88"/>
      <c r="AB9" s="89"/>
      <c r="AC9" s="8"/>
      <c r="AD9" s="9"/>
    </row>
    <row r="10" spans="2:30" ht="17.25" customHeight="1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3"/>
      <c r="P10" s="98" t="s">
        <v>25</v>
      </c>
      <c r="Q10" s="99"/>
      <c r="R10" s="100"/>
      <c r="S10" s="11" t="s">
        <v>26</v>
      </c>
      <c r="T10" s="177">
        <v>123</v>
      </c>
      <c r="U10" s="177"/>
      <c r="V10" s="24" t="s">
        <v>60</v>
      </c>
      <c r="W10" s="178">
        <v>1210</v>
      </c>
      <c r="X10" s="178"/>
      <c r="Y10" s="178"/>
      <c r="Z10" s="11"/>
      <c r="AA10" s="11"/>
      <c r="AB10" s="12"/>
      <c r="AC10" s="8"/>
      <c r="AD10" s="9"/>
    </row>
    <row r="11" spans="2:30" ht="17.25" customHeight="1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3"/>
      <c r="P11" s="93"/>
      <c r="Q11" s="101"/>
      <c r="R11" s="102"/>
      <c r="S11" s="103" t="s">
        <v>196</v>
      </c>
      <c r="T11" s="104"/>
      <c r="U11" s="104"/>
      <c r="V11" s="104"/>
      <c r="W11" s="104"/>
      <c r="X11" s="104"/>
      <c r="Y11" s="104"/>
      <c r="Z11" s="104"/>
      <c r="AA11" s="104"/>
      <c r="AB11" s="105"/>
      <c r="AC11" s="8"/>
      <c r="AD11" s="9"/>
    </row>
    <row r="12" spans="2:30" ht="17.25" customHeight="1">
      <c r="B12" s="7"/>
      <c r="C12" s="8"/>
      <c r="D12" s="109" t="s">
        <v>200</v>
      </c>
      <c r="E12" s="109"/>
      <c r="F12" s="109"/>
      <c r="G12" s="109"/>
      <c r="H12" s="109"/>
      <c r="I12" s="109"/>
      <c r="J12" s="109"/>
      <c r="K12" s="109"/>
      <c r="L12" s="110"/>
      <c r="M12" s="76" t="s">
        <v>199</v>
      </c>
      <c r="N12" s="76"/>
      <c r="O12" s="93"/>
      <c r="P12" s="93"/>
      <c r="Q12" s="101"/>
      <c r="R12" s="102"/>
      <c r="S12" s="103"/>
      <c r="T12" s="104"/>
      <c r="U12" s="104"/>
      <c r="V12" s="104"/>
      <c r="W12" s="104"/>
      <c r="X12" s="104"/>
      <c r="Y12" s="104"/>
      <c r="Z12" s="104"/>
      <c r="AA12" s="104"/>
      <c r="AB12" s="105"/>
      <c r="AC12" s="8"/>
      <c r="AD12" s="9"/>
    </row>
    <row r="13" spans="2:30" ht="17.25" customHeight="1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3"/>
      <c r="P13" s="93"/>
      <c r="Q13" s="101"/>
      <c r="R13" s="102"/>
      <c r="S13" s="106"/>
      <c r="T13" s="107"/>
      <c r="U13" s="107"/>
      <c r="V13" s="107"/>
      <c r="W13" s="107"/>
      <c r="X13" s="107"/>
      <c r="Y13" s="107"/>
      <c r="Z13" s="107"/>
      <c r="AA13" s="107"/>
      <c r="AB13" s="108"/>
      <c r="AC13" s="8"/>
      <c r="AD13" s="9"/>
    </row>
    <row r="14" spans="2:30" ht="17.25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93"/>
      <c r="P14" s="111" t="s">
        <v>27</v>
      </c>
      <c r="Q14" s="112"/>
      <c r="R14" s="113"/>
      <c r="S14" s="114" t="s">
        <v>61</v>
      </c>
      <c r="T14" s="115"/>
      <c r="U14" s="115"/>
      <c r="V14" s="115"/>
      <c r="W14" s="115"/>
      <c r="X14" s="115"/>
      <c r="Y14" s="115"/>
      <c r="Z14" s="115"/>
      <c r="AA14" s="115"/>
      <c r="AB14" s="116"/>
      <c r="AC14" s="8"/>
      <c r="AD14" s="9"/>
    </row>
    <row r="15" spans="2:30" ht="17.25" customHeight="1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3"/>
      <c r="P15" s="111" t="s">
        <v>28</v>
      </c>
      <c r="Q15" s="112"/>
      <c r="R15" s="113"/>
      <c r="S15" s="117" t="s">
        <v>191</v>
      </c>
      <c r="T15" s="82"/>
      <c r="U15" s="82"/>
      <c r="V15" s="82"/>
      <c r="W15" s="82"/>
      <c r="X15" s="82"/>
      <c r="Y15" s="82"/>
      <c r="Z15" s="82"/>
      <c r="AA15" s="82"/>
      <c r="AB15" s="118"/>
      <c r="AC15" s="8"/>
      <c r="AD15" s="9"/>
    </row>
    <row r="16" spans="2:30" ht="17.25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3"/>
      <c r="P16" s="111"/>
      <c r="Q16" s="112"/>
      <c r="R16" s="113"/>
      <c r="S16" s="103"/>
      <c r="T16" s="104"/>
      <c r="U16" s="104"/>
      <c r="V16" s="104"/>
      <c r="W16" s="104"/>
      <c r="X16" s="104"/>
      <c r="Y16" s="104"/>
      <c r="Z16" s="104"/>
      <c r="AA16" s="104"/>
      <c r="AB16" s="105"/>
      <c r="AC16" s="8"/>
      <c r="AD16" s="9"/>
    </row>
    <row r="17" spans="2:30" ht="17.25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3"/>
      <c r="P17" s="111"/>
      <c r="Q17" s="112"/>
      <c r="R17" s="113"/>
      <c r="S17" s="106"/>
      <c r="T17" s="107"/>
      <c r="U17" s="107"/>
      <c r="V17" s="107"/>
      <c r="W17" s="107"/>
      <c r="X17" s="107"/>
      <c r="Y17" s="107"/>
      <c r="Z17" s="107"/>
      <c r="AA17" s="107"/>
      <c r="AB17" s="108"/>
      <c r="AC17" s="8"/>
      <c r="AD17" s="9"/>
    </row>
    <row r="18" spans="2:30" ht="17.25" customHeight="1">
      <c r="B18" s="7"/>
      <c r="C18" s="8"/>
      <c r="D18" s="8" t="s">
        <v>29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93"/>
      <c r="P18" s="111" t="s">
        <v>30</v>
      </c>
      <c r="Q18" s="112"/>
      <c r="R18" s="113"/>
      <c r="S18" s="81" t="s">
        <v>62</v>
      </c>
      <c r="T18" s="82"/>
      <c r="U18" s="82"/>
      <c r="V18" s="82"/>
      <c r="W18" s="82"/>
      <c r="X18" s="82"/>
      <c r="Y18" s="82"/>
      <c r="Z18" s="82"/>
      <c r="AA18" s="77"/>
      <c r="AB18" s="78"/>
      <c r="AC18" s="8"/>
      <c r="AD18" s="9"/>
    </row>
    <row r="19" spans="2:30" ht="17.25" customHeight="1" thickBot="1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4"/>
      <c r="P19" s="129"/>
      <c r="Q19" s="130"/>
      <c r="R19" s="131"/>
      <c r="S19" s="83"/>
      <c r="T19" s="84"/>
      <c r="U19" s="84"/>
      <c r="V19" s="84"/>
      <c r="W19" s="84"/>
      <c r="X19" s="84"/>
      <c r="Y19" s="84"/>
      <c r="Z19" s="84"/>
      <c r="AA19" s="79"/>
      <c r="AB19" s="80"/>
      <c r="AC19" s="8"/>
      <c r="AD19" s="9"/>
    </row>
    <row r="20" spans="2:30" ht="16.5" customHeight="1" thickBot="1">
      <c r="B20" s="7"/>
      <c r="C20" s="8"/>
      <c r="D20" s="60">
        <v>44986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13"/>
      <c r="P20" s="13"/>
      <c r="Q20" s="13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8"/>
      <c r="AD20" s="9"/>
    </row>
    <row r="21" spans="2:30" ht="17.25" customHeight="1">
      <c r="B21" s="7"/>
      <c r="C21" s="8"/>
      <c r="D21" s="123" t="str">
        <f>TEXT(D20,"ggg")</f>
        <v>令和</v>
      </c>
      <c r="E21" s="124"/>
      <c r="F21" s="127" t="str">
        <f>LEFT(TEXT(D20,"ee"),1)</f>
        <v>0</v>
      </c>
      <c r="G21" s="127" t="str">
        <f>RIGHT(TEXT(D20,"ee"),1)</f>
        <v>5</v>
      </c>
      <c r="H21" s="124" t="s">
        <v>31</v>
      </c>
      <c r="I21" s="124"/>
      <c r="J21" s="127" t="str">
        <f>LEFT(TEXT(D20,"mm"),1)</f>
        <v>0</v>
      </c>
      <c r="K21" s="127" t="str">
        <f>RIGHT(TEXT(D20,"mm"),1)</f>
        <v>3</v>
      </c>
      <c r="L21" s="124" t="s">
        <v>32</v>
      </c>
      <c r="M21" s="132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9"/>
    </row>
    <row r="22" spans="2:30" ht="17.25" customHeight="1" thickBot="1">
      <c r="B22" s="7"/>
      <c r="C22" s="8"/>
      <c r="D22" s="125"/>
      <c r="E22" s="126"/>
      <c r="F22" s="128"/>
      <c r="G22" s="128"/>
      <c r="H22" s="126"/>
      <c r="I22" s="126"/>
      <c r="J22" s="128"/>
      <c r="K22" s="128"/>
      <c r="L22" s="126"/>
      <c r="M22" s="13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/>
    </row>
    <row r="23" spans="2:30" ht="16.5" customHeight="1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/>
    </row>
    <row r="24" spans="2:30" ht="17.25" customHeight="1">
      <c r="B24" s="7"/>
      <c r="C24" s="8"/>
      <c r="D24" s="123" t="s">
        <v>33</v>
      </c>
      <c r="E24" s="124"/>
      <c r="F24" s="124"/>
      <c r="G24" s="124"/>
      <c r="H24" s="134">
        <f>N28</f>
        <v>86658</v>
      </c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6"/>
      <c r="V24" s="119" t="s">
        <v>34</v>
      </c>
      <c r="W24" s="120"/>
      <c r="X24" s="8"/>
      <c r="Y24" s="8"/>
      <c r="Z24" s="8"/>
      <c r="AA24" s="8"/>
      <c r="AB24" s="8"/>
      <c r="AC24" s="8"/>
      <c r="AD24" s="9"/>
    </row>
    <row r="25" spans="2:30" ht="17.25" customHeight="1" thickBot="1">
      <c r="B25" s="7"/>
      <c r="C25" s="8"/>
      <c r="D25" s="125"/>
      <c r="E25" s="126"/>
      <c r="F25" s="126"/>
      <c r="G25" s="126"/>
      <c r="H25" s="137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V25" s="121"/>
      <c r="W25" s="122"/>
      <c r="X25" s="8"/>
      <c r="Y25" s="8"/>
      <c r="Z25" s="8"/>
      <c r="AA25" s="8"/>
      <c r="AB25" s="8"/>
      <c r="AC25" s="8"/>
      <c r="AD25" s="9"/>
    </row>
    <row r="26" spans="2:30" ht="20.25" customHeight="1" thickBot="1"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/>
    </row>
    <row r="27" spans="2:30" ht="30" customHeight="1" thickBot="1">
      <c r="B27" s="7"/>
      <c r="C27" s="8"/>
      <c r="D27" s="148" t="s">
        <v>35</v>
      </c>
      <c r="E27" s="149"/>
      <c r="F27" s="149"/>
      <c r="G27" s="149"/>
      <c r="H27" s="149"/>
      <c r="I27" s="149"/>
      <c r="J27" s="149"/>
      <c r="K27" s="150" t="s">
        <v>36</v>
      </c>
      <c r="L27" s="151"/>
      <c r="M27" s="152"/>
      <c r="N27" s="167" t="s">
        <v>37</v>
      </c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9"/>
      <c r="Z27" s="150" t="s">
        <v>17</v>
      </c>
      <c r="AA27" s="151"/>
      <c r="AB27" s="151"/>
      <c r="AC27" s="156"/>
      <c r="AD27" s="9"/>
    </row>
    <row r="28" spans="2:30" ht="24.75" customHeight="1">
      <c r="B28" s="7"/>
      <c r="C28" s="8"/>
      <c r="D28" s="157" t="str">
        <f>'基本設定'!D7</f>
        <v>訪問入浴サービス</v>
      </c>
      <c r="E28" s="158"/>
      <c r="F28" s="158"/>
      <c r="G28" s="158"/>
      <c r="H28" s="158"/>
      <c r="I28" s="158"/>
      <c r="J28" s="159"/>
      <c r="K28" s="160">
        <f>SUM('開始シート:終了シート'!DC45)</f>
        <v>3</v>
      </c>
      <c r="L28" s="158"/>
      <c r="M28" s="158"/>
      <c r="N28" s="161">
        <f>SUM('開始シート:終了シート'!DC43)</f>
        <v>86658</v>
      </c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3"/>
      <c r="Z28" s="164"/>
      <c r="AA28" s="165"/>
      <c r="AB28" s="165"/>
      <c r="AC28" s="166"/>
      <c r="AD28" s="9"/>
    </row>
    <row r="29" spans="2:30" ht="24.75" customHeight="1">
      <c r="B29" s="7"/>
      <c r="C29" s="8"/>
      <c r="D29" s="140"/>
      <c r="E29" s="141"/>
      <c r="F29" s="141"/>
      <c r="G29" s="141"/>
      <c r="H29" s="141"/>
      <c r="I29" s="141"/>
      <c r="J29" s="141"/>
      <c r="K29" s="142"/>
      <c r="L29" s="143"/>
      <c r="M29" s="144"/>
      <c r="N29" s="145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7"/>
      <c r="Z29" s="153"/>
      <c r="AA29" s="154"/>
      <c r="AB29" s="154"/>
      <c r="AC29" s="155"/>
      <c r="AD29" s="9"/>
    </row>
    <row r="30" spans="2:30" ht="24.75" customHeight="1">
      <c r="B30" s="7"/>
      <c r="C30" s="8"/>
      <c r="D30" s="140"/>
      <c r="E30" s="141"/>
      <c r="F30" s="141"/>
      <c r="G30" s="141"/>
      <c r="H30" s="141"/>
      <c r="I30" s="141"/>
      <c r="J30" s="141"/>
      <c r="K30" s="142"/>
      <c r="L30" s="143"/>
      <c r="M30" s="144"/>
      <c r="N30" s="145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7"/>
      <c r="Z30" s="153"/>
      <c r="AA30" s="154"/>
      <c r="AB30" s="154"/>
      <c r="AC30" s="155"/>
      <c r="AD30" s="9"/>
    </row>
    <row r="31" spans="2:30" ht="24.75" customHeight="1">
      <c r="B31" s="7"/>
      <c r="C31" s="8"/>
      <c r="D31" s="140"/>
      <c r="E31" s="141"/>
      <c r="F31" s="141"/>
      <c r="G31" s="141"/>
      <c r="H31" s="141"/>
      <c r="I31" s="141"/>
      <c r="J31" s="141"/>
      <c r="K31" s="142"/>
      <c r="L31" s="143"/>
      <c r="M31" s="144"/>
      <c r="N31" s="145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7"/>
      <c r="Z31" s="153"/>
      <c r="AA31" s="154"/>
      <c r="AB31" s="154"/>
      <c r="AC31" s="155"/>
      <c r="AD31" s="9"/>
    </row>
    <row r="32" spans="2:30" ht="24.75" customHeight="1">
      <c r="B32" s="7"/>
      <c r="C32" s="8"/>
      <c r="D32" s="140"/>
      <c r="E32" s="141"/>
      <c r="F32" s="141"/>
      <c r="G32" s="141"/>
      <c r="H32" s="141"/>
      <c r="I32" s="141"/>
      <c r="J32" s="141"/>
      <c r="K32" s="142"/>
      <c r="L32" s="143"/>
      <c r="M32" s="144"/>
      <c r="N32" s="145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7"/>
      <c r="Z32" s="153"/>
      <c r="AA32" s="154"/>
      <c r="AB32" s="154"/>
      <c r="AC32" s="155"/>
      <c r="AD32" s="9"/>
    </row>
    <row r="33" spans="2:30" ht="24.75" customHeight="1">
      <c r="B33" s="7"/>
      <c r="C33" s="8"/>
      <c r="D33" s="140"/>
      <c r="E33" s="141"/>
      <c r="F33" s="141"/>
      <c r="G33" s="141"/>
      <c r="H33" s="141"/>
      <c r="I33" s="141"/>
      <c r="J33" s="141"/>
      <c r="K33" s="142"/>
      <c r="L33" s="143"/>
      <c r="M33" s="144"/>
      <c r="N33" s="145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7"/>
      <c r="Z33" s="153"/>
      <c r="AA33" s="154"/>
      <c r="AB33" s="154"/>
      <c r="AC33" s="155"/>
      <c r="AD33" s="9"/>
    </row>
    <row r="34" spans="2:30" ht="24.75" customHeight="1" thickBot="1">
      <c r="B34" s="7"/>
      <c r="C34" s="8"/>
      <c r="D34" s="179"/>
      <c r="E34" s="180"/>
      <c r="F34" s="180"/>
      <c r="G34" s="180"/>
      <c r="H34" s="180"/>
      <c r="I34" s="180"/>
      <c r="J34" s="180"/>
      <c r="K34" s="181"/>
      <c r="L34" s="182"/>
      <c r="M34" s="183"/>
      <c r="N34" s="184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6"/>
      <c r="Z34" s="196"/>
      <c r="AA34" s="197"/>
      <c r="AB34" s="197"/>
      <c r="AC34" s="198"/>
      <c r="AD34" s="9"/>
    </row>
    <row r="35" spans="2:30" ht="24.75" customHeight="1" thickBot="1">
      <c r="B35" s="7"/>
      <c r="C35" s="8"/>
      <c r="D35" s="148" t="s">
        <v>38</v>
      </c>
      <c r="E35" s="149"/>
      <c r="F35" s="149"/>
      <c r="G35" s="149"/>
      <c r="H35" s="149"/>
      <c r="I35" s="149"/>
      <c r="J35" s="149"/>
      <c r="K35" s="187">
        <f>SUM(K28:M34)</f>
        <v>3</v>
      </c>
      <c r="L35" s="188"/>
      <c r="M35" s="189"/>
      <c r="N35" s="190">
        <f>SUM(N28:Y34)</f>
        <v>86658</v>
      </c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2"/>
      <c r="Z35" s="199"/>
      <c r="AA35" s="200"/>
      <c r="AB35" s="200"/>
      <c r="AC35" s="201"/>
      <c r="AD35" s="9"/>
    </row>
    <row r="36" spans="2:30" ht="24.75" customHeight="1">
      <c r="B36" s="7"/>
      <c r="C36" s="8"/>
      <c r="D36" s="42"/>
      <c r="E36" s="42"/>
      <c r="F36" s="42"/>
      <c r="G36" s="42"/>
      <c r="H36" s="42"/>
      <c r="I36" s="42"/>
      <c r="J36" s="42"/>
      <c r="K36" s="43"/>
      <c r="L36" s="43"/>
      <c r="M36" s="43"/>
      <c r="N36" s="43"/>
      <c r="O36" s="43"/>
      <c r="P36" s="43"/>
      <c r="Q36" s="43"/>
      <c r="R36" s="45"/>
      <c r="S36" s="45"/>
      <c r="T36" s="45"/>
      <c r="U36" s="45"/>
      <c r="V36" s="45"/>
      <c r="W36" s="45"/>
      <c r="X36" s="15"/>
      <c r="Y36" s="16"/>
      <c r="Z36" s="16"/>
      <c r="AA36" s="46"/>
      <c r="AB36" s="46"/>
      <c r="AC36" s="46"/>
      <c r="AD36" s="9"/>
    </row>
    <row r="37" spans="2:30" ht="18" customHeight="1">
      <c r="B37" s="7"/>
      <c r="C37" s="8"/>
      <c r="D37" s="86" t="s">
        <v>39</v>
      </c>
      <c r="E37" s="86"/>
      <c r="F37" s="86"/>
      <c r="G37" s="86"/>
      <c r="H37" s="86"/>
      <c r="I37" s="86"/>
      <c r="J37" s="42"/>
      <c r="K37" s="43"/>
      <c r="L37" s="43"/>
      <c r="M37" s="43"/>
      <c r="N37" s="43"/>
      <c r="O37" s="43"/>
      <c r="P37" s="43"/>
      <c r="Q37" s="43"/>
      <c r="R37" s="45"/>
      <c r="S37" s="45"/>
      <c r="T37" s="45"/>
      <c r="U37" s="45"/>
      <c r="V37" s="45"/>
      <c r="W37" s="45"/>
      <c r="X37" s="15"/>
      <c r="Y37" s="16"/>
      <c r="Z37" s="16"/>
      <c r="AA37" s="46"/>
      <c r="AB37" s="46"/>
      <c r="AC37" s="46"/>
      <c r="AD37" s="9"/>
    </row>
    <row r="38" spans="2:30" ht="10.5" customHeight="1">
      <c r="B38" s="7"/>
      <c r="C38" s="8"/>
      <c r="D38" s="42"/>
      <c r="E38" s="42"/>
      <c r="F38" s="42"/>
      <c r="G38" s="42"/>
      <c r="H38" s="42"/>
      <c r="I38" s="42"/>
      <c r="J38" s="42"/>
      <c r="K38" s="43"/>
      <c r="L38" s="43"/>
      <c r="M38" s="43"/>
      <c r="N38" s="43"/>
      <c r="O38" s="43"/>
      <c r="P38" s="43"/>
      <c r="Q38" s="43"/>
      <c r="R38" s="45"/>
      <c r="S38" s="45"/>
      <c r="T38" s="45"/>
      <c r="U38" s="45"/>
      <c r="V38" s="45"/>
      <c r="W38" s="45"/>
      <c r="X38" s="15"/>
      <c r="Y38" s="16"/>
      <c r="Z38" s="16"/>
      <c r="AA38" s="46"/>
      <c r="AB38" s="46"/>
      <c r="AC38" s="46"/>
      <c r="AD38" s="9"/>
    </row>
    <row r="39" spans="2:30" ht="36" customHeight="1">
      <c r="B39" s="7"/>
      <c r="C39" s="8"/>
      <c r="D39" s="193" t="s">
        <v>201</v>
      </c>
      <c r="E39" s="194"/>
      <c r="F39" s="194"/>
      <c r="G39" s="194"/>
      <c r="H39" s="194"/>
      <c r="I39" s="194"/>
      <c r="J39" s="195"/>
      <c r="K39" s="43"/>
      <c r="L39" s="43"/>
      <c r="M39" s="43"/>
      <c r="N39" s="43"/>
      <c r="O39" s="43"/>
      <c r="P39" s="43"/>
      <c r="Q39" s="43"/>
      <c r="R39" s="45"/>
      <c r="S39" s="45"/>
      <c r="T39" s="45"/>
      <c r="U39" s="45"/>
      <c r="V39" s="45"/>
      <c r="W39" s="45"/>
      <c r="X39" s="15"/>
      <c r="Y39" s="16"/>
      <c r="Z39" s="16"/>
      <c r="AA39" s="46"/>
      <c r="AB39" s="46"/>
      <c r="AC39" s="46"/>
      <c r="AD39" s="9"/>
    </row>
    <row r="40" spans="2:30" ht="24.75" customHeight="1">
      <c r="B40" s="7"/>
      <c r="C40" s="8"/>
      <c r="D40" s="539" t="s">
        <v>202</v>
      </c>
      <c r="E40" s="170"/>
      <c r="F40" s="170"/>
      <c r="G40" s="170"/>
      <c r="H40" s="170"/>
      <c r="I40" s="170"/>
      <c r="J40" s="171"/>
      <c r="K40" s="43"/>
      <c r="L40" s="43"/>
      <c r="M40" s="43"/>
      <c r="N40" s="43"/>
      <c r="O40" s="43"/>
      <c r="P40" s="43"/>
      <c r="Q40" s="43"/>
      <c r="R40" s="45"/>
      <c r="S40" s="45"/>
      <c r="T40" s="45"/>
      <c r="U40" s="45"/>
      <c r="V40" s="45"/>
      <c r="W40" s="45"/>
      <c r="X40" s="15"/>
      <c r="Y40" s="16"/>
      <c r="Z40" s="16"/>
      <c r="AA40" s="46"/>
      <c r="AB40" s="46"/>
      <c r="AC40" s="46"/>
      <c r="AD40" s="9"/>
    </row>
    <row r="41" spans="2:30" ht="12.75" customHeight="1">
      <c r="B41" s="7"/>
      <c r="C41" s="8"/>
      <c r="D41" s="172"/>
      <c r="E41" s="173"/>
      <c r="F41" s="173"/>
      <c r="G41" s="173"/>
      <c r="H41" s="173"/>
      <c r="I41" s="173"/>
      <c r="J41" s="174"/>
      <c r="K41" s="43"/>
      <c r="L41" s="43"/>
      <c r="M41" s="43"/>
      <c r="N41" s="43"/>
      <c r="O41" s="43"/>
      <c r="P41" s="43"/>
      <c r="Q41" s="43"/>
      <c r="R41" s="45"/>
      <c r="S41" s="45"/>
      <c r="T41" s="45"/>
      <c r="U41" s="45"/>
      <c r="V41" s="45"/>
      <c r="W41" s="45"/>
      <c r="X41" s="15"/>
      <c r="Y41" s="16"/>
      <c r="Z41" s="16"/>
      <c r="AA41" s="46"/>
      <c r="AB41" s="46"/>
      <c r="AC41" s="46"/>
      <c r="AD41" s="9"/>
    </row>
    <row r="42" spans="2:30" ht="14.25" customHeight="1">
      <c r="B42" s="7"/>
      <c r="C42" s="8"/>
      <c r="D42" s="47"/>
      <c r="E42" s="48"/>
      <c r="F42" s="48"/>
      <c r="G42" s="48"/>
      <c r="H42" s="48"/>
      <c r="I42" s="175" t="s">
        <v>40</v>
      </c>
      <c r="J42" s="176"/>
      <c r="K42" s="43"/>
      <c r="L42" s="43"/>
      <c r="M42" s="43"/>
      <c r="N42" s="43"/>
      <c r="O42" s="43"/>
      <c r="P42" s="43"/>
      <c r="Q42" s="43"/>
      <c r="R42" s="45"/>
      <c r="S42" s="45"/>
      <c r="T42" s="45"/>
      <c r="U42" s="45"/>
      <c r="V42" s="45"/>
      <c r="W42" s="45"/>
      <c r="X42" s="15"/>
      <c r="Y42" s="16"/>
      <c r="Z42" s="16"/>
      <c r="AA42" s="46"/>
      <c r="AB42" s="46"/>
      <c r="AC42" s="46"/>
      <c r="AD42" s="9"/>
    </row>
    <row r="43" spans="2:30" ht="17.25" customHeight="1">
      <c r="B43" s="17"/>
      <c r="C43" s="18"/>
      <c r="D43" s="48"/>
      <c r="E43" s="48"/>
      <c r="F43" s="48"/>
      <c r="G43" s="48"/>
      <c r="H43" s="4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9"/>
    </row>
    <row r="44" spans="2:30" ht="17.25" customHeight="1">
      <c r="B44" s="8"/>
      <c r="C44" s="8"/>
      <c r="D44" s="49"/>
      <c r="E44" s="49"/>
      <c r="F44" s="49"/>
      <c r="G44" s="49"/>
      <c r="H44" s="49"/>
      <c r="I44" s="4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7" ht="27.75" customHeight="1"/>
    <row r="65" spans="22:27" ht="17.25" customHeight="1">
      <c r="V65" s="20"/>
      <c r="W65" s="20"/>
      <c r="X65" s="20"/>
      <c r="Y65" s="20"/>
      <c r="Z65" s="20"/>
      <c r="AA65" s="20"/>
    </row>
    <row r="66" spans="22:27" ht="17.25" customHeight="1">
      <c r="V66" s="20"/>
      <c r="W66" s="20"/>
      <c r="X66" s="20"/>
      <c r="Y66" s="20"/>
      <c r="Z66" s="20"/>
      <c r="AA66" s="20"/>
    </row>
    <row r="67" spans="22:27" ht="17.25" customHeight="1">
      <c r="V67" s="20"/>
      <c r="W67" s="20"/>
      <c r="X67" s="20"/>
      <c r="Y67" s="20"/>
      <c r="Z67" s="20"/>
      <c r="AA67" s="20"/>
    </row>
    <row r="68" spans="22:27" ht="17.25" customHeight="1">
      <c r="V68" s="20"/>
      <c r="W68" s="20"/>
      <c r="X68" s="20"/>
      <c r="Y68" s="20"/>
      <c r="Z68" s="20"/>
      <c r="AA68" s="20"/>
    </row>
  </sheetData>
  <sheetProtection sheet="1"/>
  <mergeCells count="67">
    <mergeCell ref="Z31:AC31"/>
    <mergeCell ref="D31:J31"/>
    <mergeCell ref="K31:M31"/>
    <mergeCell ref="D37:I37"/>
    <mergeCell ref="D39:J39"/>
    <mergeCell ref="Z34:AC34"/>
    <mergeCell ref="Z35:AC35"/>
    <mergeCell ref="Z32:AC32"/>
    <mergeCell ref="Z33:AC33"/>
    <mergeCell ref="D40:J41"/>
    <mergeCell ref="I42:J42"/>
    <mergeCell ref="T10:U10"/>
    <mergeCell ref="W10:Y10"/>
    <mergeCell ref="D34:J34"/>
    <mergeCell ref="K34:M34"/>
    <mergeCell ref="N34:Y34"/>
    <mergeCell ref="D35:J35"/>
    <mergeCell ref="K35:M35"/>
    <mergeCell ref="N35:Y35"/>
    <mergeCell ref="N27:Y27"/>
    <mergeCell ref="D32:J32"/>
    <mergeCell ref="K32:M32"/>
    <mergeCell ref="N32:Y32"/>
    <mergeCell ref="D33:J33"/>
    <mergeCell ref="K33:M33"/>
    <mergeCell ref="N33:Y33"/>
    <mergeCell ref="N31:Y31"/>
    <mergeCell ref="Z29:AC29"/>
    <mergeCell ref="D30:J30"/>
    <mergeCell ref="K30:M30"/>
    <mergeCell ref="N30:Y30"/>
    <mergeCell ref="Z30:AC30"/>
    <mergeCell ref="Z27:AC27"/>
    <mergeCell ref="D28:J28"/>
    <mergeCell ref="K28:M28"/>
    <mergeCell ref="N28:Y28"/>
    <mergeCell ref="Z28:AC28"/>
    <mergeCell ref="J21:J22"/>
    <mergeCell ref="K21:K22"/>
    <mergeCell ref="L21:M22"/>
    <mergeCell ref="D24:G25"/>
    <mergeCell ref="H24:U25"/>
    <mergeCell ref="D29:J29"/>
    <mergeCell ref="K29:M29"/>
    <mergeCell ref="N29:Y29"/>
    <mergeCell ref="D27:J27"/>
    <mergeCell ref="K27:M27"/>
    <mergeCell ref="P14:R14"/>
    <mergeCell ref="S14:AB14"/>
    <mergeCell ref="P15:R17"/>
    <mergeCell ref="S15:AB17"/>
    <mergeCell ref="V24:W25"/>
    <mergeCell ref="D21:E22"/>
    <mergeCell ref="F21:F22"/>
    <mergeCell ref="G21:G22"/>
    <mergeCell ref="H21:I22"/>
    <mergeCell ref="P18:R19"/>
    <mergeCell ref="AA18:AB19"/>
    <mergeCell ref="S18:Z19"/>
    <mergeCell ref="U6:V6"/>
    <mergeCell ref="S9:AB9"/>
    <mergeCell ref="C3:AB5"/>
    <mergeCell ref="O9:O19"/>
    <mergeCell ref="P9:R9"/>
    <mergeCell ref="P10:R13"/>
    <mergeCell ref="S11:AB13"/>
    <mergeCell ref="D12:L1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302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A2"/>
    </sheetView>
  </sheetViews>
  <sheetFormatPr defaultColWidth="9.140625" defaultRowHeight="15"/>
  <cols>
    <col min="1" max="1" width="4.140625" style="1" bestFit="1" customWidth="1"/>
    <col min="2" max="2" width="11.57421875" style="69" bestFit="1" customWidth="1"/>
    <col min="3" max="4" width="18.140625" style="67" customWidth="1"/>
    <col min="5" max="7" width="11.57421875" style="67" customWidth="1"/>
    <col min="8" max="27" width="11.57421875" style="67" hidden="1" customWidth="1"/>
    <col min="28" max="28" width="15.421875" style="68" hidden="1" customWidth="1"/>
    <col min="29" max="29" width="16.421875" style="68" hidden="1" customWidth="1"/>
    <col min="30" max="35" width="11.57421875" style="67" hidden="1" customWidth="1"/>
    <col min="36" max="36" width="15.421875" style="68" hidden="1" customWidth="1"/>
    <col min="37" max="37" width="16.421875" style="68" hidden="1" customWidth="1"/>
    <col min="38" max="42" width="11.57421875" style="67" hidden="1" customWidth="1"/>
    <col min="43" max="43" width="11.57421875" style="67" customWidth="1"/>
    <col min="44" max="44" width="15.421875" style="68" bestFit="1" customWidth="1"/>
    <col min="45" max="45" width="16.421875" style="68" bestFit="1" customWidth="1"/>
    <col min="46" max="46" width="11.57421875" style="67" customWidth="1"/>
    <col min="47" max="47" width="13.421875" style="67" customWidth="1"/>
    <col min="48" max="50" width="11.57421875" style="67" hidden="1" customWidth="1"/>
    <col min="51" max="51" width="12.7109375" style="67" bestFit="1" customWidth="1"/>
    <col min="52" max="52" width="17.8515625" style="67" customWidth="1"/>
    <col min="53" max="54" width="10.57421875" style="0" bestFit="1" customWidth="1"/>
    <col min="55" max="55" width="7.421875" style="0" bestFit="1" customWidth="1"/>
    <col min="56" max="57" width="11.28125" style="0" hidden="1" customWidth="1"/>
    <col min="58" max="59" width="15.421875" style="0" hidden="1" customWidth="1"/>
  </cols>
  <sheetData>
    <row r="1" spans="1:59" s="30" customFormat="1" ht="13.5">
      <c r="A1" s="202" t="s">
        <v>135</v>
      </c>
      <c r="B1" s="203" t="s">
        <v>66</v>
      </c>
      <c r="C1" s="204" t="s">
        <v>67</v>
      </c>
      <c r="D1" s="204" t="s">
        <v>68</v>
      </c>
      <c r="E1" s="205" t="s">
        <v>78</v>
      </c>
      <c r="F1" s="205"/>
      <c r="G1" s="205"/>
      <c r="H1" s="205" t="s">
        <v>79</v>
      </c>
      <c r="I1" s="205"/>
      <c r="J1" s="205"/>
      <c r="K1" s="205" t="s">
        <v>1</v>
      </c>
      <c r="L1" s="205"/>
      <c r="M1" s="205"/>
      <c r="N1" s="205"/>
      <c r="O1" s="205"/>
      <c r="P1" s="205"/>
      <c r="Q1" s="205"/>
      <c r="R1" s="205"/>
      <c r="S1" s="205" t="s">
        <v>85</v>
      </c>
      <c r="T1" s="205"/>
      <c r="U1" s="205"/>
      <c r="V1" s="205"/>
      <c r="W1" s="205"/>
      <c r="X1" s="205"/>
      <c r="Y1" s="205"/>
      <c r="Z1" s="205"/>
      <c r="AA1" s="205" t="s">
        <v>94</v>
      </c>
      <c r="AB1" s="205"/>
      <c r="AC1" s="205"/>
      <c r="AD1" s="205"/>
      <c r="AE1" s="205"/>
      <c r="AF1" s="205"/>
      <c r="AG1" s="205"/>
      <c r="AH1" s="205"/>
      <c r="AI1" s="205" t="s">
        <v>101</v>
      </c>
      <c r="AJ1" s="205"/>
      <c r="AK1" s="205"/>
      <c r="AL1" s="205"/>
      <c r="AM1" s="205"/>
      <c r="AN1" s="205"/>
      <c r="AO1" s="205"/>
      <c r="AP1" s="205"/>
      <c r="AQ1" s="205" t="s">
        <v>106</v>
      </c>
      <c r="AR1" s="205"/>
      <c r="AS1" s="205"/>
      <c r="AT1" s="205"/>
      <c r="AU1" s="205"/>
      <c r="AV1" s="205"/>
      <c r="AW1" s="205"/>
      <c r="AX1" s="205"/>
      <c r="AY1" s="205" t="s">
        <v>132</v>
      </c>
      <c r="AZ1" s="205"/>
      <c r="BA1" s="206" t="s">
        <v>183</v>
      </c>
      <c r="BB1" s="206"/>
      <c r="BC1" s="207" t="s">
        <v>184</v>
      </c>
      <c r="BD1" s="70"/>
      <c r="BE1" s="70"/>
      <c r="BF1" s="70"/>
      <c r="BG1" s="70"/>
    </row>
    <row r="2" spans="1:59" s="30" customFormat="1" ht="40.5">
      <c r="A2" s="202"/>
      <c r="B2" s="203"/>
      <c r="C2" s="204"/>
      <c r="D2" s="204"/>
      <c r="E2" s="63" t="s">
        <v>69</v>
      </c>
      <c r="F2" s="63" t="s">
        <v>75</v>
      </c>
      <c r="G2" s="63" t="s">
        <v>74</v>
      </c>
      <c r="H2" s="63" t="s">
        <v>70</v>
      </c>
      <c r="I2" s="63" t="s">
        <v>73</v>
      </c>
      <c r="J2" s="63" t="s">
        <v>72</v>
      </c>
      <c r="K2" s="63" t="s">
        <v>82</v>
      </c>
      <c r="L2" s="63" t="s">
        <v>71</v>
      </c>
      <c r="M2" s="63" t="s">
        <v>76</v>
      </c>
      <c r="N2" s="63" t="s">
        <v>77</v>
      </c>
      <c r="O2" s="63" t="s">
        <v>84</v>
      </c>
      <c r="P2" s="63" t="s">
        <v>80</v>
      </c>
      <c r="Q2" s="63" t="s">
        <v>81</v>
      </c>
      <c r="R2" s="63" t="s">
        <v>83</v>
      </c>
      <c r="S2" s="63" t="s">
        <v>86</v>
      </c>
      <c r="T2" s="63" t="s">
        <v>87</v>
      </c>
      <c r="U2" s="63" t="s">
        <v>88</v>
      </c>
      <c r="V2" s="63" t="s">
        <v>89</v>
      </c>
      <c r="W2" s="63" t="s">
        <v>90</v>
      </c>
      <c r="X2" s="63" t="s">
        <v>91</v>
      </c>
      <c r="Y2" s="63" t="s">
        <v>92</v>
      </c>
      <c r="Z2" s="63" t="s">
        <v>93</v>
      </c>
      <c r="AA2" s="63" t="s">
        <v>95</v>
      </c>
      <c r="AB2" s="64" t="s">
        <v>96</v>
      </c>
      <c r="AC2" s="64" t="s">
        <v>97</v>
      </c>
      <c r="AD2" s="63" t="s">
        <v>98</v>
      </c>
      <c r="AE2" s="63" t="s">
        <v>99</v>
      </c>
      <c r="AF2" s="63" t="s">
        <v>100</v>
      </c>
      <c r="AG2" s="63" t="s">
        <v>136</v>
      </c>
      <c r="AH2" s="63" t="s">
        <v>137</v>
      </c>
      <c r="AI2" s="63" t="s">
        <v>102</v>
      </c>
      <c r="AJ2" s="64" t="s">
        <v>103</v>
      </c>
      <c r="AK2" s="64" t="s">
        <v>104</v>
      </c>
      <c r="AL2" s="63" t="s">
        <v>105</v>
      </c>
      <c r="AM2" s="63" t="s">
        <v>114</v>
      </c>
      <c r="AN2" s="63" t="s">
        <v>138</v>
      </c>
      <c r="AO2" s="63" t="s">
        <v>139</v>
      </c>
      <c r="AP2" s="63" t="s">
        <v>140</v>
      </c>
      <c r="AQ2" s="63" t="s">
        <v>107</v>
      </c>
      <c r="AR2" s="64" t="s">
        <v>108</v>
      </c>
      <c r="AS2" s="64" t="s">
        <v>109</v>
      </c>
      <c r="AT2" s="63" t="s">
        <v>111</v>
      </c>
      <c r="AU2" s="63" t="s">
        <v>115</v>
      </c>
      <c r="AV2" s="63" t="s">
        <v>110</v>
      </c>
      <c r="AW2" s="63" t="s">
        <v>112</v>
      </c>
      <c r="AX2" s="63" t="s">
        <v>113</v>
      </c>
      <c r="AY2" s="65" t="s">
        <v>133</v>
      </c>
      <c r="AZ2" s="65" t="s">
        <v>134</v>
      </c>
      <c r="BA2" s="71" t="s">
        <v>185</v>
      </c>
      <c r="BB2" s="71" t="s">
        <v>186</v>
      </c>
      <c r="BC2" s="207"/>
      <c r="BD2" s="70" t="s">
        <v>187</v>
      </c>
      <c r="BE2" s="70" t="s">
        <v>188</v>
      </c>
      <c r="BF2" s="70" t="s">
        <v>189</v>
      </c>
      <c r="BG2" s="70" t="s">
        <v>190</v>
      </c>
    </row>
    <row r="3" spans="1:59" ht="15.75" customHeight="1">
      <c r="A3" s="50">
        <f>HYPERLINK("#"&amp;INT('受給者一覧'!B3)&amp;"!g3",ROW(A3)-2)</f>
        <v>1</v>
      </c>
      <c r="B3" s="66">
        <v>2320600001</v>
      </c>
      <c r="C3" s="75" t="s">
        <v>193</v>
      </c>
      <c r="D3" s="75" t="s">
        <v>126</v>
      </c>
      <c r="E3" s="67">
        <v>4600</v>
      </c>
      <c r="F3" s="67">
        <v>20140101</v>
      </c>
      <c r="G3" s="67">
        <v>20141231</v>
      </c>
      <c r="H3" s="67" t="s">
        <v>122</v>
      </c>
      <c r="I3" s="67">
        <v>20130401</v>
      </c>
      <c r="J3" s="67">
        <v>20140331</v>
      </c>
      <c r="K3" s="67" t="s">
        <v>123</v>
      </c>
      <c r="L3" s="67">
        <v>20130401</v>
      </c>
      <c r="M3" s="67">
        <v>20140331</v>
      </c>
      <c r="N3" s="67" t="s">
        <v>125</v>
      </c>
      <c r="O3" s="67">
        <v>25.5</v>
      </c>
      <c r="P3" s="67" t="s">
        <v>123</v>
      </c>
      <c r="Q3" s="67" t="s">
        <v>123</v>
      </c>
      <c r="R3" s="67">
        <v>25.5</v>
      </c>
      <c r="AQ3" s="67" t="s">
        <v>171</v>
      </c>
      <c r="AR3" s="74">
        <v>20140101</v>
      </c>
      <c r="AS3" s="74">
        <v>20141231</v>
      </c>
      <c r="AT3" s="67">
        <v>5</v>
      </c>
      <c r="AU3" s="67">
        <v>5</v>
      </c>
      <c r="AY3" s="67">
        <v>2367500000</v>
      </c>
      <c r="AZ3" s="67" t="s">
        <v>192</v>
      </c>
      <c r="BA3" s="72">
        <f ca="1">IF(BC3="","",IF(AU3&lt;INDIRECT(B3&amp;"!$DF$21"),"有",""))</f>
      </c>
      <c r="BB3" s="72" t="str">
        <f>IF(BC3="","",IF(BD3="","",IF(AND(BD3&gt;=BF3,BD3&lt;=BG3,BE3&gt;=BF3,BE3&lt;=BG3),"","有")))</f>
        <v>有</v>
      </c>
      <c r="BC3" s="72" t="str">
        <f ca="1">IF(ISERROR(INDIRECT(B3&amp;"!$G$3")),"","対象")</f>
        <v>対象</v>
      </c>
      <c r="BD3" s="72">
        <f ca="1">IF(BC3="","",IF(INDIRECT(B3&amp;"!$EO$11")=0,"",INT(MID(TEXT('請求書'!$D$20,"yyyymmdd"),1,6)&amp;TEXT(INDIRECT(B3&amp;"!$EO$11"),"00"))))</f>
        <v>20230301</v>
      </c>
      <c r="BE3" s="72">
        <f ca="1">IF(BC3="","",IF(INDIRECT(B3&amp;"!$EO$12")=0,"",INT(MID(TEXT('請求書'!$D$20,"yyyymmdd"),1,6)&amp;TEXT(INDIRECT(B3&amp;"!$EO$12"),"00"))))</f>
        <v>20230301</v>
      </c>
      <c r="BF3" s="73">
        <f>IF(AR3="","",INT(AR3))</f>
        <v>20140101</v>
      </c>
      <c r="BG3" s="73">
        <f>IF(AS3="","",INT(AS3))</f>
        <v>20141231</v>
      </c>
    </row>
    <row r="4" spans="1:59" ht="15.75" customHeight="1">
      <c r="A4" s="50">
        <f>HYPERLINK("#"&amp;INT('受給者一覧'!B4)&amp;"!g3",ROW(A4)-2)</f>
        <v>2</v>
      </c>
      <c r="B4" s="66">
        <v>2320600002</v>
      </c>
      <c r="C4" s="75" t="s">
        <v>194</v>
      </c>
      <c r="D4" s="75"/>
      <c r="E4" s="67">
        <v>0</v>
      </c>
      <c r="F4" s="67">
        <v>20140401</v>
      </c>
      <c r="G4" s="67">
        <v>20150331</v>
      </c>
      <c r="H4" s="67" t="s">
        <v>122</v>
      </c>
      <c r="I4" s="67">
        <v>20130401</v>
      </c>
      <c r="J4" s="67">
        <v>20140331</v>
      </c>
      <c r="K4" s="67" t="s">
        <v>123</v>
      </c>
      <c r="L4" s="67">
        <v>20130401</v>
      </c>
      <c r="M4" s="67">
        <v>20140331</v>
      </c>
      <c r="N4" s="67" t="s">
        <v>124</v>
      </c>
      <c r="O4" s="67">
        <v>30.5</v>
      </c>
      <c r="P4" s="67" t="s">
        <v>123</v>
      </c>
      <c r="Q4" s="67" t="s">
        <v>123</v>
      </c>
      <c r="R4" s="67">
        <v>30.5</v>
      </c>
      <c r="AQ4" s="67" t="s">
        <v>171</v>
      </c>
      <c r="AR4" s="74">
        <v>20140401</v>
      </c>
      <c r="AS4" s="74">
        <v>20150331</v>
      </c>
      <c r="AT4" s="67">
        <v>5</v>
      </c>
      <c r="AU4" s="67">
        <v>5</v>
      </c>
      <c r="BA4" s="72">
        <f aca="true" ca="1" t="shared" si="0" ref="BA4:BA67">IF(BC4="","",IF(AU4&lt;INDIRECT(B4&amp;"!$DF$21"),"有",""))</f>
      </c>
      <c r="BB4" s="72" t="str">
        <f aca="true" t="shared" si="1" ref="BB4:BB67">IF(BC4="","",IF(BD4="","",IF(AND(BD4&gt;=BF4,BD4&lt;=BG4,BE4&gt;=BF4,BE4&lt;=BG4),"","有")))</f>
        <v>有</v>
      </c>
      <c r="BC4" s="72" t="str">
        <f aca="true" ca="1" t="shared" si="2" ref="BC4:BC67">IF(ISERROR(INDIRECT(B4&amp;"!$G$3")),"","対象")</f>
        <v>対象</v>
      </c>
      <c r="BD4" s="72">
        <f ca="1">IF(BC4="","",IF(INDIRECT(B4&amp;"!$EO$11")=0,"",INT(MID(TEXT('請求書'!$D$20,"yyyymmdd"),1,6)&amp;TEXT(INDIRECT(B4&amp;"!$EO$11"),"00"))))</f>
        <v>20230305</v>
      </c>
      <c r="BE4" s="72">
        <f ca="1">IF(BC4="","",IF(INDIRECT(B4&amp;"!$EO$12")=0,"",INT(MID(TEXT('請求書'!$D$20,"yyyymmdd"),1,6)&amp;TEXT(INDIRECT(B4&amp;"!$EO$12"),"00"))))</f>
        <v>20230316</v>
      </c>
      <c r="BF4" s="73">
        <f aca="true" t="shared" si="3" ref="BF4:BF67">IF(AR4="","",INT(AR4))</f>
        <v>20140401</v>
      </c>
      <c r="BG4" s="73">
        <f aca="true" t="shared" si="4" ref="BG4:BG67">IF(AS4="","",INT(AS4))</f>
        <v>20150331</v>
      </c>
    </row>
    <row r="5" spans="1:59" ht="13.5">
      <c r="A5" s="50">
        <f>HYPERLINK("#"&amp;INT('受給者一覧'!B5)&amp;"!g3",ROW(A5)-2)</f>
        <v>3</v>
      </c>
      <c r="B5" s="66">
        <v>2320600003</v>
      </c>
      <c r="C5" s="75" t="s">
        <v>195</v>
      </c>
      <c r="D5" s="75"/>
      <c r="E5" s="67">
        <v>9300</v>
      </c>
      <c r="F5" s="67">
        <v>20140401</v>
      </c>
      <c r="G5" s="67">
        <v>20150331</v>
      </c>
      <c r="H5" s="67" t="s">
        <v>122</v>
      </c>
      <c r="I5" s="67">
        <v>20130401</v>
      </c>
      <c r="J5" s="67">
        <v>20140331</v>
      </c>
      <c r="K5" s="67" t="s">
        <v>123</v>
      </c>
      <c r="L5" s="67">
        <v>20130401</v>
      </c>
      <c r="M5" s="67">
        <v>20140331</v>
      </c>
      <c r="N5" s="67" t="s">
        <v>124</v>
      </c>
      <c r="O5" s="67">
        <v>35.5</v>
      </c>
      <c r="P5" s="67" t="s">
        <v>123</v>
      </c>
      <c r="Q5" s="67" t="s">
        <v>123</v>
      </c>
      <c r="R5" s="67">
        <v>35.5</v>
      </c>
      <c r="AQ5" s="67" t="s">
        <v>171</v>
      </c>
      <c r="AR5" s="74">
        <v>20140401</v>
      </c>
      <c r="AS5" s="74">
        <v>20150331</v>
      </c>
      <c r="AT5" s="67">
        <v>3</v>
      </c>
      <c r="AU5" s="67">
        <v>3</v>
      </c>
      <c r="BA5" s="72">
        <f ca="1" t="shared" si="0"/>
      </c>
      <c r="BB5" s="72" t="str">
        <f t="shared" si="1"/>
        <v>有</v>
      </c>
      <c r="BC5" s="72" t="str">
        <f ca="1" t="shared" si="2"/>
        <v>対象</v>
      </c>
      <c r="BD5" s="72">
        <f ca="1">IF(BC5="","",IF(INDIRECT(B5&amp;"!$EO$11")=0,"",INT(MID(TEXT('請求書'!$D$20,"yyyymmdd"),1,6)&amp;TEXT(INDIRECT(B5&amp;"!$EO$11"),"00"))))</f>
        <v>20230305</v>
      </c>
      <c r="BE5" s="72">
        <f ca="1">IF(BC5="","",IF(INDIRECT(B5&amp;"!$EO$12")=0,"",INT(MID(TEXT('請求書'!$D$20,"yyyymmdd"),1,6)&amp;TEXT(INDIRECT(B5&amp;"!$EO$12"),"00"))))</f>
        <v>20230316</v>
      </c>
      <c r="BF5" s="73">
        <f t="shared" si="3"/>
        <v>20140401</v>
      </c>
      <c r="BG5" s="73">
        <f t="shared" si="4"/>
        <v>20150331</v>
      </c>
    </row>
    <row r="6" spans="1:59" ht="13.5">
      <c r="A6" s="50">
        <f>HYPERLINK("#"&amp;INT('受給者一覧'!B6)&amp;"!g3",ROW(A6)-2)</f>
        <v>4</v>
      </c>
      <c r="B6" s="66"/>
      <c r="C6" s="75"/>
      <c r="D6" s="75"/>
      <c r="AR6" s="74"/>
      <c r="AS6" s="74"/>
      <c r="BA6" s="72">
        <f ca="1" t="shared" si="0"/>
      </c>
      <c r="BB6" s="72">
        <f t="shared" si="1"/>
      </c>
      <c r="BC6" s="72">
        <f ca="1" t="shared" si="2"/>
      </c>
      <c r="BD6" s="72">
        <f ca="1">IF(BC6="","",IF(INDIRECT(B6&amp;"!$EO$11")=0,"",INT(MID(TEXT('請求書'!$D$20,"yyyymmdd"),1,6)&amp;TEXT(INDIRECT(B6&amp;"!$EO$11"),"00"))))</f>
      </c>
      <c r="BE6" s="72">
        <f ca="1">IF(BC6="","",IF(INDIRECT(B6&amp;"!$EO$12")=0,"",INT(MID(TEXT('請求書'!$D$20,"yyyymmdd"),1,6)&amp;TEXT(INDIRECT(B6&amp;"!$EO$12"),"00"))))</f>
      </c>
      <c r="BF6" s="73">
        <f t="shared" si="3"/>
      </c>
      <c r="BG6" s="73">
        <f t="shared" si="4"/>
      </c>
    </row>
    <row r="7" spans="1:59" ht="13.5">
      <c r="A7" s="50">
        <f>HYPERLINK("#"&amp;INT('受給者一覧'!B7)&amp;"!g3",ROW(A7)-2)</f>
        <v>5</v>
      </c>
      <c r="B7" s="66"/>
      <c r="C7" s="75"/>
      <c r="D7" s="75"/>
      <c r="AR7" s="74"/>
      <c r="AS7" s="74"/>
      <c r="BA7" s="72">
        <f ca="1" t="shared" si="0"/>
      </c>
      <c r="BB7" s="72">
        <f t="shared" si="1"/>
      </c>
      <c r="BC7" s="72">
        <f ca="1" t="shared" si="2"/>
      </c>
      <c r="BD7" s="72">
        <f ca="1">IF(BC7="","",IF(INDIRECT(B7&amp;"!$EO$11")=0,"",INT(MID(TEXT('請求書'!$D$20,"yyyymmdd"),1,6)&amp;TEXT(INDIRECT(B7&amp;"!$EO$11"),"00"))))</f>
      </c>
      <c r="BE7" s="72">
        <f ca="1">IF(BC7="","",IF(INDIRECT(B7&amp;"!$EO$12")=0,"",INT(MID(TEXT('請求書'!$D$20,"yyyymmdd"),1,6)&amp;TEXT(INDIRECT(B7&amp;"!$EO$12"),"00"))))</f>
      </c>
      <c r="BF7" s="73">
        <f t="shared" si="3"/>
      </c>
      <c r="BG7" s="73">
        <f t="shared" si="4"/>
      </c>
    </row>
    <row r="8" spans="1:59" ht="13.5">
      <c r="A8" s="50">
        <f>HYPERLINK("#"&amp;INT('受給者一覧'!B8)&amp;"!g3",ROW(A8)-2)</f>
        <v>6</v>
      </c>
      <c r="B8" s="66"/>
      <c r="C8" s="75"/>
      <c r="D8" s="75"/>
      <c r="AR8" s="74"/>
      <c r="AS8" s="74"/>
      <c r="BA8" s="72">
        <f ca="1" t="shared" si="0"/>
      </c>
      <c r="BB8" s="72">
        <f t="shared" si="1"/>
      </c>
      <c r="BC8" s="72">
        <f ca="1" t="shared" si="2"/>
      </c>
      <c r="BD8" s="72">
        <f ca="1">IF(BC8="","",IF(INDIRECT(B8&amp;"!$EO$11")=0,"",INT(MID(TEXT('請求書'!$D$20,"yyyymmdd"),1,6)&amp;TEXT(INDIRECT(B8&amp;"!$EO$11"),"00"))))</f>
      </c>
      <c r="BE8" s="72">
        <f ca="1">IF(BC8="","",IF(INDIRECT(B8&amp;"!$EO$12")=0,"",INT(MID(TEXT('請求書'!$D$20,"yyyymmdd"),1,6)&amp;TEXT(INDIRECT(B8&amp;"!$EO$12"),"00"))))</f>
      </c>
      <c r="BF8" s="73">
        <f t="shared" si="3"/>
      </c>
      <c r="BG8" s="73">
        <f t="shared" si="4"/>
      </c>
    </row>
    <row r="9" spans="1:59" ht="13.5">
      <c r="A9" s="50">
        <f>HYPERLINK("#"&amp;INT('受給者一覧'!B9)&amp;"!g3",ROW(A9)-2)</f>
        <v>7</v>
      </c>
      <c r="B9" s="66"/>
      <c r="C9" s="75"/>
      <c r="D9" s="75"/>
      <c r="AR9" s="74"/>
      <c r="AS9" s="74"/>
      <c r="BA9" s="72">
        <f ca="1" t="shared" si="0"/>
      </c>
      <c r="BB9" s="72">
        <f t="shared" si="1"/>
      </c>
      <c r="BC9" s="72">
        <f ca="1" t="shared" si="2"/>
      </c>
      <c r="BD9" s="72">
        <f ca="1">IF(BC9="","",IF(INDIRECT(B9&amp;"!$EO$11")=0,"",INT(MID(TEXT('請求書'!$D$20,"yyyymmdd"),1,6)&amp;TEXT(INDIRECT(B9&amp;"!$EO$11"),"00"))))</f>
      </c>
      <c r="BE9" s="72">
        <f ca="1">IF(BC9="","",IF(INDIRECT(B9&amp;"!$EO$12")=0,"",INT(MID(TEXT('請求書'!$D$20,"yyyymmdd"),1,6)&amp;TEXT(INDIRECT(B9&amp;"!$EO$12"),"00"))))</f>
      </c>
      <c r="BF9" s="73">
        <f t="shared" si="3"/>
      </c>
      <c r="BG9" s="73">
        <f t="shared" si="4"/>
      </c>
    </row>
    <row r="10" spans="1:59" ht="13.5">
      <c r="A10" s="50">
        <f>HYPERLINK("#"&amp;INT('受給者一覧'!B10)&amp;"!g3",ROW(A10)-2)</f>
        <v>8</v>
      </c>
      <c r="B10" s="66"/>
      <c r="C10" s="75"/>
      <c r="D10" s="75"/>
      <c r="AR10" s="74"/>
      <c r="AS10" s="74"/>
      <c r="BA10" s="72">
        <f ca="1" t="shared" si="0"/>
      </c>
      <c r="BB10" s="72">
        <f t="shared" si="1"/>
      </c>
      <c r="BC10" s="72">
        <f ca="1" t="shared" si="2"/>
      </c>
      <c r="BD10" s="72">
        <f ca="1">IF(BC10="","",IF(INDIRECT(B10&amp;"!$EO$11")=0,"",INT(MID(TEXT('請求書'!$D$20,"yyyymmdd"),1,6)&amp;TEXT(INDIRECT(B10&amp;"!$EO$11"),"00"))))</f>
      </c>
      <c r="BE10" s="72">
        <f ca="1">IF(BC10="","",IF(INDIRECT(B10&amp;"!$EO$12")=0,"",INT(MID(TEXT('請求書'!$D$20,"yyyymmdd"),1,6)&amp;TEXT(INDIRECT(B10&amp;"!$EO$12"),"00"))))</f>
      </c>
      <c r="BF10" s="73">
        <f t="shared" si="3"/>
      </c>
      <c r="BG10" s="73">
        <f t="shared" si="4"/>
      </c>
    </row>
    <row r="11" spans="1:59" ht="13.5">
      <c r="A11" s="50">
        <f>HYPERLINK("#"&amp;INT('受給者一覧'!B11)&amp;"!g3",ROW(A11)-2)</f>
        <v>9</v>
      </c>
      <c r="B11" s="66"/>
      <c r="C11" s="75"/>
      <c r="D11" s="75"/>
      <c r="AR11" s="74"/>
      <c r="AS11" s="74"/>
      <c r="BA11" s="72">
        <f ca="1" t="shared" si="0"/>
      </c>
      <c r="BB11" s="72">
        <f t="shared" si="1"/>
      </c>
      <c r="BC11" s="72">
        <f ca="1" t="shared" si="2"/>
      </c>
      <c r="BD11" s="72">
        <f ca="1">IF(BC11="","",IF(INDIRECT(B11&amp;"!$EO$11")=0,"",INT(MID(TEXT('請求書'!$D$20,"yyyymmdd"),1,6)&amp;TEXT(INDIRECT(B11&amp;"!$EO$11"),"00"))))</f>
      </c>
      <c r="BE11" s="72">
        <f ca="1">IF(BC11="","",IF(INDIRECT(B11&amp;"!$EO$12")=0,"",INT(MID(TEXT('請求書'!$D$20,"yyyymmdd"),1,6)&amp;TEXT(INDIRECT(B11&amp;"!$EO$12"),"00"))))</f>
      </c>
      <c r="BF11" s="73">
        <f t="shared" si="3"/>
      </c>
      <c r="BG11" s="73">
        <f t="shared" si="4"/>
      </c>
    </row>
    <row r="12" spans="1:59" ht="13.5">
      <c r="A12" s="50">
        <f>HYPERLINK("#"&amp;INT('受給者一覧'!B12)&amp;"!g3",ROW(A12)-2)</f>
        <v>10</v>
      </c>
      <c r="B12" s="66"/>
      <c r="C12" s="75"/>
      <c r="D12" s="75"/>
      <c r="AR12" s="74"/>
      <c r="AS12" s="74"/>
      <c r="BA12" s="72">
        <f ca="1" t="shared" si="0"/>
      </c>
      <c r="BB12" s="72">
        <f t="shared" si="1"/>
      </c>
      <c r="BC12" s="72">
        <f ca="1" t="shared" si="2"/>
      </c>
      <c r="BD12" s="72">
        <f ca="1">IF(BC12="","",IF(INDIRECT(B12&amp;"!$EO$11")=0,"",INT(MID(TEXT('請求書'!$D$20,"yyyymmdd"),1,6)&amp;TEXT(INDIRECT(B12&amp;"!$EO$11"),"00"))))</f>
      </c>
      <c r="BE12" s="72">
        <f ca="1">IF(BC12="","",IF(INDIRECT(B12&amp;"!$EO$12")=0,"",INT(MID(TEXT('請求書'!$D$20,"yyyymmdd"),1,6)&amp;TEXT(INDIRECT(B12&amp;"!$EO$12"),"00"))))</f>
      </c>
      <c r="BF12" s="73">
        <f t="shared" si="3"/>
      </c>
      <c r="BG12" s="73">
        <f t="shared" si="4"/>
      </c>
    </row>
    <row r="13" spans="1:59" ht="13.5">
      <c r="A13" s="50">
        <f>HYPERLINK("#"&amp;INT('受給者一覧'!B13)&amp;"!g3",ROW(A13)-2)</f>
        <v>11</v>
      </c>
      <c r="B13" s="66"/>
      <c r="C13" s="75"/>
      <c r="D13" s="75"/>
      <c r="AR13" s="74"/>
      <c r="AS13" s="74"/>
      <c r="BA13" s="72">
        <f ca="1" t="shared" si="0"/>
      </c>
      <c r="BB13" s="72">
        <f t="shared" si="1"/>
      </c>
      <c r="BC13" s="72">
        <f ca="1" t="shared" si="2"/>
      </c>
      <c r="BD13" s="72">
        <f ca="1">IF(BC13="","",IF(INDIRECT(B13&amp;"!$EO$11")=0,"",INT(MID(TEXT('請求書'!$D$20,"yyyymmdd"),1,6)&amp;TEXT(INDIRECT(B13&amp;"!$EO$11"),"00"))))</f>
      </c>
      <c r="BE13" s="72">
        <f ca="1">IF(BC13="","",IF(INDIRECT(B13&amp;"!$EO$12")=0,"",INT(MID(TEXT('請求書'!$D$20,"yyyymmdd"),1,6)&amp;TEXT(INDIRECT(B13&amp;"!$EO$12"),"00"))))</f>
      </c>
      <c r="BF13" s="73">
        <f t="shared" si="3"/>
      </c>
      <c r="BG13" s="73">
        <f t="shared" si="4"/>
      </c>
    </row>
    <row r="14" spans="1:59" ht="13.5">
      <c r="A14" s="50">
        <f>HYPERLINK("#"&amp;INT('受給者一覧'!B14)&amp;"!g3",ROW(A14)-2)</f>
        <v>12</v>
      </c>
      <c r="B14" s="66"/>
      <c r="C14" s="75"/>
      <c r="D14" s="75"/>
      <c r="AR14" s="74"/>
      <c r="AS14" s="74"/>
      <c r="BA14" s="72">
        <f ca="1" t="shared" si="0"/>
      </c>
      <c r="BB14" s="72">
        <f t="shared" si="1"/>
      </c>
      <c r="BC14" s="72">
        <f ca="1" t="shared" si="2"/>
      </c>
      <c r="BD14" s="72">
        <f ca="1">IF(BC14="","",IF(INDIRECT(B14&amp;"!$EO$11")=0,"",INT(MID(TEXT('請求書'!$D$20,"yyyymmdd"),1,6)&amp;TEXT(INDIRECT(B14&amp;"!$EO$11"),"00"))))</f>
      </c>
      <c r="BE14" s="72">
        <f ca="1">IF(BC14="","",IF(INDIRECT(B14&amp;"!$EO$12")=0,"",INT(MID(TEXT('請求書'!$D$20,"yyyymmdd"),1,6)&amp;TEXT(INDIRECT(B14&amp;"!$EO$12"),"00"))))</f>
      </c>
      <c r="BF14" s="73">
        <f t="shared" si="3"/>
      </c>
      <c r="BG14" s="73">
        <f t="shared" si="4"/>
      </c>
    </row>
    <row r="15" spans="1:59" ht="13.5">
      <c r="A15" s="50">
        <f>HYPERLINK("#"&amp;INT('受給者一覧'!B15)&amp;"!g3",ROW(A15)-2)</f>
        <v>13</v>
      </c>
      <c r="B15" s="66"/>
      <c r="C15" s="75"/>
      <c r="D15" s="75"/>
      <c r="AR15" s="74"/>
      <c r="AS15" s="74"/>
      <c r="BA15" s="72">
        <f ca="1" t="shared" si="0"/>
      </c>
      <c r="BB15" s="72">
        <f t="shared" si="1"/>
      </c>
      <c r="BC15" s="72">
        <f ca="1" t="shared" si="2"/>
      </c>
      <c r="BD15" s="72">
        <f ca="1">IF(BC15="","",IF(INDIRECT(B15&amp;"!$EO$11")=0,"",INT(MID(TEXT('請求書'!$D$20,"yyyymmdd"),1,6)&amp;TEXT(INDIRECT(B15&amp;"!$EO$11"),"00"))))</f>
      </c>
      <c r="BE15" s="72">
        <f ca="1">IF(BC15="","",IF(INDIRECT(B15&amp;"!$EO$12")=0,"",INT(MID(TEXT('請求書'!$D$20,"yyyymmdd"),1,6)&amp;TEXT(INDIRECT(B15&amp;"!$EO$12"),"00"))))</f>
      </c>
      <c r="BF15" s="73">
        <f t="shared" si="3"/>
      </c>
      <c r="BG15" s="73">
        <f t="shared" si="4"/>
      </c>
    </row>
    <row r="16" spans="1:59" ht="13.5">
      <c r="A16" s="50">
        <f>HYPERLINK("#"&amp;INT('受給者一覧'!B16)&amp;"!g3",ROW(A16)-2)</f>
        <v>14</v>
      </c>
      <c r="B16" s="66"/>
      <c r="C16" s="75"/>
      <c r="D16" s="75"/>
      <c r="AR16" s="74"/>
      <c r="AS16" s="74"/>
      <c r="BA16" s="72">
        <f ca="1" t="shared" si="0"/>
      </c>
      <c r="BB16" s="72">
        <f t="shared" si="1"/>
      </c>
      <c r="BC16" s="72">
        <f ca="1" t="shared" si="2"/>
      </c>
      <c r="BD16" s="72">
        <f ca="1">IF(BC16="","",IF(INDIRECT(B16&amp;"!$EO$11")=0,"",INT(MID(TEXT('請求書'!$D$20,"yyyymmdd"),1,6)&amp;TEXT(INDIRECT(B16&amp;"!$EO$11"),"00"))))</f>
      </c>
      <c r="BE16" s="72">
        <f ca="1">IF(BC16="","",IF(INDIRECT(B16&amp;"!$EO$12")=0,"",INT(MID(TEXT('請求書'!$D$20,"yyyymmdd"),1,6)&amp;TEXT(INDIRECT(B16&amp;"!$EO$12"),"00"))))</f>
      </c>
      <c r="BF16" s="73">
        <f t="shared" si="3"/>
      </c>
      <c r="BG16" s="73">
        <f t="shared" si="4"/>
      </c>
    </row>
    <row r="17" spans="1:59" ht="13.5">
      <c r="A17" s="50">
        <f>HYPERLINK("#"&amp;INT('受給者一覧'!B17)&amp;"!g3",ROW(A17)-2)</f>
        <v>15</v>
      </c>
      <c r="B17" s="66"/>
      <c r="C17" s="75"/>
      <c r="D17" s="75"/>
      <c r="AR17" s="74"/>
      <c r="AS17" s="74"/>
      <c r="BA17" s="72">
        <f ca="1" t="shared" si="0"/>
      </c>
      <c r="BB17" s="72">
        <f t="shared" si="1"/>
      </c>
      <c r="BC17" s="72">
        <f ca="1" t="shared" si="2"/>
      </c>
      <c r="BD17" s="72">
        <f ca="1">IF(BC17="","",IF(INDIRECT(B17&amp;"!$EO$11")=0,"",INT(MID(TEXT('請求書'!$D$20,"yyyymmdd"),1,6)&amp;TEXT(INDIRECT(B17&amp;"!$EO$11"),"00"))))</f>
      </c>
      <c r="BE17" s="72">
        <f ca="1">IF(BC17="","",IF(INDIRECT(B17&amp;"!$EO$12")=0,"",INT(MID(TEXT('請求書'!$D$20,"yyyymmdd"),1,6)&amp;TEXT(INDIRECT(B17&amp;"!$EO$12"),"00"))))</f>
      </c>
      <c r="BF17" s="73">
        <f t="shared" si="3"/>
      </c>
      <c r="BG17" s="73">
        <f t="shared" si="4"/>
      </c>
    </row>
    <row r="18" spans="1:59" ht="13.5">
      <c r="A18" s="50">
        <f>HYPERLINK("#"&amp;INT('受給者一覧'!B18)&amp;"!g3",ROW(A18)-2)</f>
        <v>16</v>
      </c>
      <c r="B18" s="66"/>
      <c r="C18" s="75"/>
      <c r="D18" s="75"/>
      <c r="AR18" s="74"/>
      <c r="AS18" s="74"/>
      <c r="BA18" s="72">
        <f ca="1" t="shared" si="0"/>
      </c>
      <c r="BB18" s="72">
        <f t="shared" si="1"/>
      </c>
      <c r="BC18" s="72">
        <f ca="1" t="shared" si="2"/>
      </c>
      <c r="BD18" s="72">
        <f ca="1">IF(BC18="","",IF(INDIRECT(B18&amp;"!$EO$11")=0,"",INT(MID(TEXT('請求書'!$D$20,"yyyymmdd"),1,6)&amp;TEXT(INDIRECT(B18&amp;"!$EO$11"),"00"))))</f>
      </c>
      <c r="BE18" s="72">
        <f ca="1">IF(BC18="","",IF(INDIRECT(B18&amp;"!$EO$12")=0,"",INT(MID(TEXT('請求書'!$D$20,"yyyymmdd"),1,6)&amp;TEXT(INDIRECT(B18&amp;"!$EO$12"),"00"))))</f>
      </c>
      <c r="BF18" s="73">
        <f t="shared" si="3"/>
      </c>
      <c r="BG18" s="73">
        <f t="shared" si="4"/>
      </c>
    </row>
    <row r="19" spans="1:59" ht="13.5">
      <c r="A19" s="50">
        <f>HYPERLINK("#"&amp;INT('受給者一覧'!B19)&amp;"!g3",ROW(A19)-2)</f>
        <v>17</v>
      </c>
      <c r="B19" s="66"/>
      <c r="C19" s="75"/>
      <c r="D19" s="75"/>
      <c r="AR19" s="74"/>
      <c r="AS19" s="74"/>
      <c r="BA19" s="72">
        <f ca="1" t="shared" si="0"/>
      </c>
      <c r="BB19" s="72">
        <f t="shared" si="1"/>
      </c>
      <c r="BC19" s="72">
        <f ca="1" t="shared" si="2"/>
      </c>
      <c r="BD19" s="72">
        <f ca="1">IF(BC19="","",IF(INDIRECT(B19&amp;"!$EO$11")=0,"",INT(MID(TEXT('請求書'!$D$20,"yyyymmdd"),1,6)&amp;TEXT(INDIRECT(B19&amp;"!$EO$11"),"00"))))</f>
      </c>
      <c r="BE19" s="72">
        <f ca="1">IF(BC19="","",IF(INDIRECT(B19&amp;"!$EO$12")=0,"",INT(MID(TEXT('請求書'!$D$20,"yyyymmdd"),1,6)&amp;TEXT(INDIRECT(B19&amp;"!$EO$12"),"00"))))</f>
      </c>
      <c r="BF19" s="73">
        <f t="shared" si="3"/>
      </c>
      <c r="BG19" s="73">
        <f t="shared" si="4"/>
      </c>
    </row>
    <row r="20" spans="1:59" ht="13.5">
      <c r="A20" s="50">
        <f>HYPERLINK("#"&amp;INT('受給者一覧'!B20)&amp;"!g3",ROW(A20)-2)</f>
        <v>18</v>
      </c>
      <c r="B20" s="66"/>
      <c r="C20" s="75"/>
      <c r="D20" s="75"/>
      <c r="AR20" s="74"/>
      <c r="AS20" s="74"/>
      <c r="BA20" s="72">
        <f ca="1" t="shared" si="0"/>
      </c>
      <c r="BB20" s="72">
        <f t="shared" si="1"/>
      </c>
      <c r="BC20" s="72">
        <f ca="1" t="shared" si="2"/>
      </c>
      <c r="BD20" s="72">
        <f ca="1">IF(BC20="","",IF(INDIRECT(B20&amp;"!$EO$11")=0,"",INT(MID(TEXT('請求書'!$D$20,"yyyymmdd"),1,6)&amp;TEXT(INDIRECT(B20&amp;"!$EO$11"),"00"))))</f>
      </c>
      <c r="BE20" s="72">
        <f ca="1">IF(BC20="","",IF(INDIRECT(B20&amp;"!$EO$12")=0,"",INT(MID(TEXT('請求書'!$D$20,"yyyymmdd"),1,6)&amp;TEXT(INDIRECT(B20&amp;"!$EO$12"),"00"))))</f>
      </c>
      <c r="BF20" s="73">
        <f t="shared" si="3"/>
      </c>
      <c r="BG20" s="73">
        <f t="shared" si="4"/>
      </c>
    </row>
    <row r="21" spans="1:59" ht="13.5">
      <c r="A21" s="50">
        <f>HYPERLINK("#"&amp;INT('受給者一覧'!B21)&amp;"!g3",ROW(A21)-2)</f>
        <v>19</v>
      </c>
      <c r="B21" s="66"/>
      <c r="C21" s="75"/>
      <c r="D21" s="75"/>
      <c r="AR21" s="74"/>
      <c r="AS21" s="74"/>
      <c r="BA21" s="72">
        <f ca="1" t="shared" si="0"/>
      </c>
      <c r="BB21" s="72">
        <f t="shared" si="1"/>
      </c>
      <c r="BC21" s="72">
        <f ca="1" t="shared" si="2"/>
      </c>
      <c r="BD21" s="72">
        <f ca="1">IF(BC21="","",IF(INDIRECT(B21&amp;"!$EO$11")=0,"",INT(MID(TEXT('請求書'!$D$20,"yyyymmdd"),1,6)&amp;TEXT(INDIRECT(B21&amp;"!$EO$11"),"00"))))</f>
      </c>
      <c r="BE21" s="72">
        <f ca="1">IF(BC21="","",IF(INDIRECT(B21&amp;"!$EO$12")=0,"",INT(MID(TEXT('請求書'!$D$20,"yyyymmdd"),1,6)&amp;TEXT(INDIRECT(B21&amp;"!$EO$12"),"00"))))</f>
      </c>
      <c r="BF21" s="73">
        <f t="shared" si="3"/>
      </c>
      <c r="BG21" s="73">
        <f t="shared" si="4"/>
      </c>
    </row>
    <row r="22" spans="1:59" ht="13.5">
      <c r="A22" s="50">
        <f>HYPERLINK("#"&amp;INT('受給者一覧'!B22)&amp;"!g3",ROW(A22)-2)</f>
        <v>20</v>
      </c>
      <c r="B22" s="66"/>
      <c r="C22" s="75"/>
      <c r="D22" s="75"/>
      <c r="AR22" s="74"/>
      <c r="AS22" s="74"/>
      <c r="BA22" s="72">
        <f ca="1" t="shared" si="0"/>
      </c>
      <c r="BB22" s="72">
        <f t="shared" si="1"/>
      </c>
      <c r="BC22" s="72">
        <f ca="1" t="shared" si="2"/>
      </c>
      <c r="BD22" s="72">
        <f ca="1">IF(BC22="","",IF(INDIRECT(B22&amp;"!$EO$11")=0,"",INT(MID(TEXT('請求書'!$D$20,"yyyymmdd"),1,6)&amp;TEXT(INDIRECT(B22&amp;"!$EO$11"),"00"))))</f>
      </c>
      <c r="BE22" s="72">
        <f ca="1">IF(BC22="","",IF(INDIRECT(B22&amp;"!$EO$12")=0,"",INT(MID(TEXT('請求書'!$D$20,"yyyymmdd"),1,6)&amp;TEXT(INDIRECT(B22&amp;"!$EO$12"),"00"))))</f>
      </c>
      <c r="BF22" s="73">
        <f t="shared" si="3"/>
      </c>
      <c r="BG22" s="73">
        <f t="shared" si="4"/>
      </c>
    </row>
    <row r="23" spans="1:59" ht="13.5">
      <c r="A23" s="50">
        <f>HYPERLINK("#"&amp;INT('受給者一覧'!B23)&amp;"!g3",ROW(A23)-2)</f>
        <v>21</v>
      </c>
      <c r="B23" s="66"/>
      <c r="C23" s="75"/>
      <c r="D23" s="75"/>
      <c r="AR23" s="74"/>
      <c r="AS23" s="74"/>
      <c r="BA23" s="72">
        <f ca="1" t="shared" si="0"/>
      </c>
      <c r="BB23" s="72">
        <f t="shared" si="1"/>
      </c>
      <c r="BC23" s="72">
        <f ca="1" t="shared" si="2"/>
      </c>
      <c r="BD23" s="72">
        <f ca="1">IF(BC23="","",IF(INDIRECT(B23&amp;"!$EO$11")=0,"",INT(MID(TEXT('請求書'!$D$20,"yyyymmdd"),1,6)&amp;TEXT(INDIRECT(B23&amp;"!$EO$11"),"00"))))</f>
      </c>
      <c r="BE23" s="72">
        <f ca="1">IF(BC23="","",IF(INDIRECT(B23&amp;"!$EO$12")=0,"",INT(MID(TEXT('請求書'!$D$20,"yyyymmdd"),1,6)&amp;TEXT(INDIRECT(B23&amp;"!$EO$12"),"00"))))</f>
      </c>
      <c r="BF23" s="73">
        <f t="shared" si="3"/>
      </c>
      <c r="BG23" s="73">
        <f t="shared" si="4"/>
      </c>
    </row>
    <row r="24" spans="1:59" ht="13.5">
      <c r="A24" s="50">
        <f>HYPERLINK("#"&amp;INT('受給者一覧'!B24)&amp;"!g3",ROW(A24)-2)</f>
        <v>22</v>
      </c>
      <c r="B24" s="66"/>
      <c r="C24" s="75"/>
      <c r="D24" s="75"/>
      <c r="AR24" s="74"/>
      <c r="AS24" s="74"/>
      <c r="BA24" s="72">
        <f ca="1" t="shared" si="0"/>
      </c>
      <c r="BB24" s="72">
        <f t="shared" si="1"/>
      </c>
      <c r="BC24" s="72">
        <f ca="1" t="shared" si="2"/>
      </c>
      <c r="BD24" s="72">
        <f ca="1">IF(BC24="","",IF(INDIRECT(B24&amp;"!$EO$11")=0,"",INT(MID(TEXT('請求書'!$D$20,"yyyymmdd"),1,6)&amp;TEXT(INDIRECT(B24&amp;"!$EO$11"),"00"))))</f>
      </c>
      <c r="BE24" s="72">
        <f ca="1">IF(BC24="","",IF(INDIRECT(B24&amp;"!$EO$12")=0,"",INT(MID(TEXT('請求書'!$D$20,"yyyymmdd"),1,6)&amp;TEXT(INDIRECT(B24&amp;"!$EO$12"),"00"))))</f>
      </c>
      <c r="BF24" s="73">
        <f t="shared" si="3"/>
      </c>
      <c r="BG24" s="73">
        <f t="shared" si="4"/>
      </c>
    </row>
    <row r="25" spans="1:59" ht="13.5">
      <c r="A25" s="50">
        <f>HYPERLINK("#"&amp;INT('受給者一覧'!B25)&amp;"!g3",ROW(A25)-2)</f>
        <v>23</v>
      </c>
      <c r="B25" s="66"/>
      <c r="C25" s="75"/>
      <c r="D25" s="75"/>
      <c r="AR25" s="74"/>
      <c r="AS25" s="74"/>
      <c r="BA25" s="72">
        <f ca="1" t="shared" si="0"/>
      </c>
      <c r="BB25" s="72">
        <f t="shared" si="1"/>
      </c>
      <c r="BC25" s="72">
        <f ca="1" t="shared" si="2"/>
      </c>
      <c r="BD25" s="72">
        <f ca="1">IF(BC25="","",IF(INDIRECT(B25&amp;"!$EO$11")=0,"",INT(MID(TEXT('請求書'!$D$20,"yyyymmdd"),1,6)&amp;TEXT(INDIRECT(B25&amp;"!$EO$11"),"00"))))</f>
      </c>
      <c r="BE25" s="72">
        <f ca="1">IF(BC25="","",IF(INDIRECT(B25&amp;"!$EO$12")=0,"",INT(MID(TEXT('請求書'!$D$20,"yyyymmdd"),1,6)&amp;TEXT(INDIRECT(B25&amp;"!$EO$12"),"00"))))</f>
      </c>
      <c r="BF25" s="73">
        <f t="shared" si="3"/>
      </c>
      <c r="BG25" s="73">
        <f t="shared" si="4"/>
      </c>
    </row>
    <row r="26" spans="1:59" ht="13.5">
      <c r="A26" s="50">
        <f>HYPERLINK("#"&amp;INT('受給者一覧'!B26)&amp;"!g3",ROW(A26)-2)</f>
        <v>24</v>
      </c>
      <c r="B26" s="66"/>
      <c r="C26" s="75"/>
      <c r="D26" s="75"/>
      <c r="AR26" s="74"/>
      <c r="AS26" s="74"/>
      <c r="BA26" s="72">
        <f ca="1" t="shared" si="0"/>
      </c>
      <c r="BB26" s="72">
        <f t="shared" si="1"/>
      </c>
      <c r="BC26" s="72">
        <f ca="1" t="shared" si="2"/>
      </c>
      <c r="BD26" s="72">
        <f ca="1">IF(BC26="","",IF(INDIRECT(B26&amp;"!$EO$11")=0,"",INT(MID(TEXT('請求書'!$D$20,"yyyymmdd"),1,6)&amp;TEXT(INDIRECT(B26&amp;"!$EO$11"),"00"))))</f>
      </c>
      <c r="BE26" s="72">
        <f ca="1">IF(BC26="","",IF(INDIRECT(B26&amp;"!$EO$12")=0,"",INT(MID(TEXT('請求書'!$D$20,"yyyymmdd"),1,6)&amp;TEXT(INDIRECT(B26&amp;"!$EO$12"),"00"))))</f>
      </c>
      <c r="BF26" s="73">
        <f t="shared" si="3"/>
      </c>
      <c r="BG26" s="73">
        <f t="shared" si="4"/>
      </c>
    </row>
    <row r="27" spans="1:59" ht="13.5">
      <c r="A27" s="50">
        <f>HYPERLINK("#"&amp;INT('受給者一覧'!B27)&amp;"!g3",ROW(A27)-2)</f>
        <v>25</v>
      </c>
      <c r="B27" s="66"/>
      <c r="C27" s="75"/>
      <c r="D27" s="75"/>
      <c r="AR27" s="74"/>
      <c r="AS27" s="74"/>
      <c r="BA27" s="72">
        <f ca="1" t="shared" si="0"/>
      </c>
      <c r="BB27" s="72">
        <f t="shared" si="1"/>
      </c>
      <c r="BC27" s="72">
        <f ca="1" t="shared" si="2"/>
      </c>
      <c r="BD27" s="72">
        <f ca="1">IF(BC27="","",IF(INDIRECT(B27&amp;"!$EO$11")=0,"",INT(MID(TEXT('請求書'!$D$20,"yyyymmdd"),1,6)&amp;TEXT(INDIRECT(B27&amp;"!$EO$11"),"00"))))</f>
      </c>
      <c r="BE27" s="72">
        <f ca="1">IF(BC27="","",IF(INDIRECT(B27&amp;"!$EO$12")=0,"",INT(MID(TEXT('請求書'!$D$20,"yyyymmdd"),1,6)&amp;TEXT(INDIRECT(B27&amp;"!$EO$12"),"00"))))</f>
      </c>
      <c r="BF27" s="73">
        <f t="shared" si="3"/>
      </c>
      <c r="BG27" s="73">
        <f t="shared" si="4"/>
      </c>
    </row>
    <row r="28" spans="1:59" ht="13.5">
      <c r="A28" s="50">
        <f>HYPERLINK("#"&amp;INT('受給者一覧'!B28)&amp;"!g3",ROW(A28)-2)</f>
        <v>26</v>
      </c>
      <c r="B28" s="66"/>
      <c r="C28" s="75"/>
      <c r="D28" s="75"/>
      <c r="AR28" s="74"/>
      <c r="AS28" s="74"/>
      <c r="BA28" s="72">
        <f ca="1" t="shared" si="0"/>
      </c>
      <c r="BB28" s="72">
        <f t="shared" si="1"/>
      </c>
      <c r="BC28" s="72">
        <f ca="1" t="shared" si="2"/>
      </c>
      <c r="BD28" s="72">
        <f ca="1">IF(BC28="","",IF(INDIRECT(B28&amp;"!$EO$11")=0,"",INT(MID(TEXT('請求書'!$D$20,"yyyymmdd"),1,6)&amp;TEXT(INDIRECT(B28&amp;"!$EO$11"),"00"))))</f>
      </c>
      <c r="BE28" s="72">
        <f ca="1">IF(BC28="","",IF(INDIRECT(B28&amp;"!$EO$12")=0,"",INT(MID(TEXT('請求書'!$D$20,"yyyymmdd"),1,6)&amp;TEXT(INDIRECT(B28&amp;"!$EO$12"),"00"))))</f>
      </c>
      <c r="BF28" s="73">
        <f t="shared" si="3"/>
      </c>
      <c r="BG28" s="73">
        <f t="shared" si="4"/>
      </c>
    </row>
    <row r="29" spans="1:59" ht="13.5">
      <c r="A29" s="50">
        <f>HYPERLINK("#"&amp;INT('受給者一覧'!B29)&amp;"!g3",ROW(A29)-2)</f>
        <v>27</v>
      </c>
      <c r="B29" s="66"/>
      <c r="C29" s="75"/>
      <c r="D29" s="75"/>
      <c r="AR29" s="74"/>
      <c r="AS29" s="74"/>
      <c r="BA29" s="72">
        <f ca="1" t="shared" si="0"/>
      </c>
      <c r="BB29" s="72">
        <f t="shared" si="1"/>
      </c>
      <c r="BC29" s="72">
        <f ca="1" t="shared" si="2"/>
      </c>
      <c r="BD29" s="72">
        <f ca="1">IF(BC29="","",IF(INDIRECT(B29&amp;"!$EO$11")=0,"",INT(MID(TEXT('請求書'!$D$20,"yyyymmdd"),1,6)&amp;TEXT(INDIRECT(B29&amp;"!$EO$11"),"00"))))</f>
      </c>
      <c r="BE29" s="72">
        <f ca="1">IF(BC29="","",IF(INDIRECT(B29&amp;"!$EO$12")=0,"",INT(MID(TEXT('請求書'!$D$20,"yyyymmdd"),1,6)&amp;TEXT(INDIRECT(B29&amp;"!$EO$12"),"00"))))</f>
      </c>
      <c r="BF29" s="73">
        <f t="shared" si="3"/>
      </c>
      <c r="BG29" s="73">
        <f t="shared" si="4"/>
      </c>
    </row>
    <row r="30" spans="1:59" ht="13.5">
      <c r="A30" s="50">
        <f>HYPERLINK("#"&amp;INT('受給者一覧'!B30)&amp;"!g3",ROW(A30)-2)</f>
        <v>28</v>
      </c>
      <c r="B30" s="66"/>
      <c r="C30" s="75"/>
      <c r="D30" s="75"/>
      <c r="AR30" s="74"/>
      <c r="AS30" s="74"/>
      <c r="BA30" s="72">
        <f ca="1" t="shared" si="0"/>
      </c>
      <c r="BB30" s="72">
        <f t="shared" si="1"/>
      </c>
      <c r="BC30" s="72">
        <f ca="1" t="shared" si="2"/>
      </c>
      <c r="BD30" s="72">
        <f ca="1">IF(BC30="","",IF(INDIRECT(B30&amp;"!$EO$11")=0,"",INT(MID(TEXT('請求書'!$D$20,"yyyymmdd"),1,6)&amp;TEXT(INDIRECT(B30&amp;"!$EO$11"),"00"))))</f>
      </c>
      <c r="BE30" s="72">
        <f ca="1">IF(BC30="","",IF(INDIRECT(B30&amp;"!$EO$12")=0,"",INT(MID(TEXT('請求書'!$D$20,"yyyymmdd"),1,6)&amp;TEXT(INDIRECT(B30&amp;"!$EO$12"),"00"))))</f>
      </c>
      <c r="BF30" s="73">
        <f t="shared" si="3"/>
      </c>
      <c r="BG30" s="73">
        <f t="shared" si="4"/>
      </c>
    </row>
    <row r="31" spans="1:59" ht="13.5">
      <c r="A31" s="50">
        <f>HYPERLINK("#"&amp;INT('受給者一覧'!B31)&amp;"!g3",ROW(A31)-2)</f>
        <v>29</v>
      </c>
      <c r="B31" s="66"/>
      <c r="C31" s="75"/>
      <c r="D31" s="75"/>
      <c r="AR31" s="74"/>
      <c r="AS31" s="74"/>
      <c r="BA31" s="72">
        <f ca="1" t="shared" si="0"/>
      </c>
      <c r="BB31" s="72">
        <f t="shared" si="1"/>
      </c>
      <c r="BC31" s="72">
        <f ca="1" t="shared" si="2"/>
      </c>
      <c r="BD31" s="72">
        <f ca="1">IF(BC31="","",IF(INDIRECT(B31&amp;"!$EO$11")=0,"",INT(MID(TEXT('請求書'!$D$20,"yyyymmdd"),1,6)&amp;TEXT(INDIRECT(B31&amp;"!$EO$11"),"00"))))</f>
      </c>
      <c r="BE31" s="72">
        <f ca="1">IF(BC31="","",IF(INDIRECT(B31&amp;"!$EO$12")=0,"",INT(MID(TEXT('請求書'!$D$20,"yyyymmdd"),1,6)&amp;TEXT(INDIRECT(B31&amp;"!$EO$12"),"00"))))</f>
      </c>
      <c r="BF31" s="73">
        <f t="shared" si="3"/>
      </c>
      <c r="BG31" s="73">
        <f t="shared" si="4"/>
      </c>
    </row>
    <row r="32" spans="1:59" ht="13.5">
      <c r="A32" s="50">
        <f>HYPERLINK("#"&amp;INT('受給者一覧'!B32)&amp;"!g3",ROW(A32)-2)</f>
        <v>30</v>
      </c>
      <c r="B32" s="66"/>
      <c r="C32" s="75"/>
      <c r="D32" s="75"/>
      <c r="AR32" s="74"/>
      <c r="AS32" s="74"/>
      <c r="BA32" s="72">
        <f ca="1" t="shared" si="0"/>
      </c>
      <c r="BB32" s="72">
        <f t="shared" si="1"/>
      </c>
      <c r="BC32" s="72">
        <f ca="1" t="shared" si="2"/>
      </c>
      <c r="BD32" s="72">
        <f ca="1">IF(BC32="","",IF(INDIRECT(B32&amp;"!$EO$11")=0,"",INT(MID(TEXT('請求書'!$D$20,"yyyymmdd"),1,6)&amp;TEXT(INDIRECT(B32&amp;"!$EO$11"),"00"))))</f>
      </c>
      <c r="BE32" s="72">
        <f ca="1">IF(BC32="","",IF(INDIRECT(B32&amp;"!$EO$12")=0,"",INT(MID(TEXT('請求書'!$D$20,"yyyymmdd"),1,6)&amp;TEXT(INDIRECT(B32&amp;"!$EO$12"),"00"))))</f>
      </c>
      <c r="BF32" s="73">
        <f t="shared" si="3"/>
      </c>
      <c r="BG32" s="73">
        <f t="shared" si="4"/>
      </c>
    </row>
    <row r="33" spans="1:59" ht="13.5">
      <c r="A33" s="50">
        <f>HYPERLINK("#"&amp;INT('受給者一覧'!B33)&amp;"!g3",ROW(A33)-2)</f>
        <v>31</v>
      </c>
      <c r="B33" s="66"/>
      <c r="C33" s="75"/>
      <c r="D33" s="75"/>
      <c r="AR33" s="74"/>
      <c r="AS33" s="74"/>
      <c r="BA33" s="72">
        <f ca="1" t="shared" si="0"/>
      </c>
      <c r="BB33" s="72">
        <f t="shared" si="1"/>
      </c>
      <c r="BC33" s="72">
        <f ca="1" t="shared" si="2"/>
      </c>
      <c r="BD33" s="72">
        <f ca="1">IF(BC33="","",IF(INDIRECT(B33&amp;"!$EO$11")=0,"",INT(MID(TEXT('請求書'!$D$20,"yyyymmdd"),1,6)&amp;TEXT(INDIRECT(B33&amp;"!$EO$11"),"00"))))</f>
      </c>
      <c r="BE33" s="72">
        <f ca="1">IF(BC33="","",IF(INDIRECT(B33&amp;"!$EO$12")=0,"",INT(MID(TEXT('請求書'!$D$20,"yyyymmdd"),1,6)&amp;TEXT(INDIRECT(B33&amp;"!$EO$12"),"00"))))</f>
      </c>
      <c r="BF33" s="73">
        <f t="shared" si="3"/>
      </c>
      <c r="BG33" s="73">
        <f t="shared" si="4"/>
      </c>
    </row>
    <row r="34" spans="1:59" ht="13.5">
      <c r="A34" s="50">
        <f>HYPERLINK("#"&amp;INT('受給者一覧'!B34)&amp;"!g3",ROW(A34)-2)</f>
        <v>32</v>
      </c>
      <c r="B34" s="66"/>
      <c r="C34" s="75"/>
      <c r="D34" s="75"/>
      <c r="AR34" s="74"/>
      <c r="AS34" s="74"/>
      <c r="BA34" s="72">
        <f ca="1" t="shared" si="0"/>
      </c>
      <c r="BB34" s="72">
        <f t="shared" si="1"/>
      </c>
      <c r="BC34" s="72">
        <f ca="1" t="shared" si="2"/>
      </c>
      <c r="BD34" s="72">
        <f ca="1">IF(BC34="","",IF(INDIRECT(B34&amp;"!$EO$11")=0,"",INT(MID(TEXT('請求書'!$D$20,"yyyymmdd"),1,6)&amp;TEXT(INDIRECT(B34&amp;"!$EO$11"),"00"))))</f>
      </c>
      <c r="BE34" s="72">
        <f ca="1">IF(BC34="","",IF(INDIRECT(B34&amp;"!$EO$12")=0,"",INT(MID(TEXT('請求書'!$D$20,"yyyymmdd"),1,6)&amp;TEXT(INDIRECT(B34&amp;"!$EO$12"),"00"))))</f>
      </c>
      <c r="BF34" s="73">
        <f t="shared" si="3"/>
      </c>
      <c r="BG34" s="73">
        <f t="shared" si="4"/>
      </c>
    </row>
    <row r="35" spans="1:59" ht="13.5">
      <c r="A35" s="50">
        <f>HYPERLINK("#"&amp;INT('受給者一覧'!B35)&amp;"!g3",ROW(A35)-2)</f>
        <v>33</v>
      </c>
      <c r="B35" s="66"/>
      <c r="C35" s="75"/>
      <c r="D35" s="75"/>
      <c r="AR35" s="74"/>
      <c r="AS35" s="74"/>
      <c r="BA35" s="72">
        <f ca="1" t="shared" si="0"/>
      </c>
      <c r="BB35" s="72">
        <f t="shared" si="1"/>
      </c>
      <c r="BC35" s="72">
        <f ca="1" t="shared" si="2"/>
      </c>
      <c r="BD35" s="72">
        <f ca="1">IF(BC35="","",IF(INDIRECT(B35&amp;"!$EO$11")=0,"",INT(MID(TEXT('請求書'!$D$20,"yyyymmdd"),1,6)&amp;TEXT(INDIRECT(B35&amp;"!$EO$11"),"00"))))</f>
      </c>
      <c r="BE35" s="72">
        <f ca="1">IF(BC35="","",IF(INDIRECT(B35&amp;"!$EO$12")=0,"",INT(MID(TEXT('請求書'!$D$20,"yyyymmdd"),1,6)&amp;TEXT(INDIRECT(B35&amp;"!$EO$12"),"00"))))</f>
      </c>
      <c r="BF35" s="73">
        <f t="shared" si="3"/>
      </c>
      <c r="BG35" s="73">
        <f t="shared" si="4"/>
      </c>
    </row>
    <row r="36" spans="1:59" ht="13.5">
      <c r="A36" s="50">
        <f>HYPERLINK("#"&amp;INT('受給者一覧'!B36)&amp;"!g3",ROW(A36)-2)</f>
        <v>34</v>
      </c>
      <c r="B36" s="66"/>
      <c r="C36" s="75"/>
      <c r="D36" s="75"/>
      <c r="AR36" s="74"/>
      <c r="AS36" s="74"/>
      <c r="BA36" s="72">
        <f ca="1" t="shared" si="0"/>
      </c>
      <c r="BB36" s="72">
        <f t="shared" si="1"/>
      </c>
      <c r="BC36" s="72">
        <f ca="1" t="shared" si="2"/>
      </c>
      <c r="BD36" s="72">
        <f ca="1">IF(BC36="","",IF(INDIRECT(B36&amp;"!$EO$11")=0,"",INT(MID(TEXT('請求書'!$D$20,"yyyymmdd"),1,6)&amp;TEXT(INDIRECT(B36&amp;"!$EO$11"),"00"))))</f>
      </c>
      <c r="BE36" s="72">
        <f ca="1">IF(BC36="","",IF(INDIRECT(B36&amp;"!$EO$12")=0,"",INT(MID(TEXT('請求書'!$D$20,"yyyymmdd"),1,6)&amp;TEXT(INDIRECT(B36&amp;"!$EO$12"),"00"))))</f>
      </c>
      <c r="BF36" s="73">
        <f t="shared" si="3"/>
      </c>
      <c r="BG36" s="73">
        <f t="shared" si="4"/>
      </c>
    </row>
    <row r="37" spans="1:59" ht="13.5">
      <c r="A37" s="50">
        <f>HYPERLINK("#"&amp;INT('受給者一覧'!B37)&amp;"!g3",ROW(A37)-2)</f>
        <v>35</v>
      </c>
      <c r="C37" s="75"/>
      <c r="D37" s="75"/>
      <c r="AR37" s="74"/>
      <c r="AS37" s="74"/>
      <c r="BA37" s="72">
        <f ca="1" t="shared" si="0"/>
      </c>
      <c r="BB37" s="72">
        <f t="shared" si="1"/>
      </c>
      <c r="BC37" s="72">
        <f ca="1" t="shared" si="2"/>
      </c>
      <c r="BD37" s="72">
        <f ca="1">IF(BC37="","",IF(INDIRECT(B37&amp;"!$EO$11")=0,"",INT(MID(TEXT('請求書'!$D$20,"yyyymmdd"),1,6)&amp;TEXT(INDIRECT(B37&amp;"!$EO$11"),"00"))))</f>
      </c>
      <c r="BE37" s="72">
        <f ca="1">IF(BC37="","",IF(INDIRECT(B37&amp;"!$EO$12")=0,"",INT(MID(TEXT('請求書'!$D$20,"yyyymmdd"),1,6)&amp;TEXT(INDIRECT(B37&amp;"!$EO$12"),"00"))))</f>
      </c>
      <c r="BF37" s="73">
        <f t="shared" si="3"/>
      </c>
      <c r="BG37" s="73">
        <f t="shared" si="4"/>
      </c>
    </row>
    <row r="38" spans="1:59" ht="13.5">
      <c r="A38" s="50">
        <f>HYPERLINK("#"&amp;INT('受給者一覧'!B38)&amp;"!g3",ROW(A38)-2)</f>
        <v>36</v>
      </c>
      <c r="C38" s="75"/>
      <c r="D38" s="75"/>
      <c r="AR38" s="74"/>
      <c r="AS38" s="74"/>
      <c r="BA38" s="72">
        <f ca="1" t="shared" si="0"/>
      </c>
      <c r="BB38" s="72">
        <f t="shared" si="1"/>
      </c>
      <c r="BC38" s="72">
        <f ca="1" t="shared" si="2"/>
      </c>
      <c r="BD38" s="72">
        <f ca="1">IF(BC38="","",IF(INDIRECT(B38&amp;"!$EO$11")=0,"",INT(MID(TEXT('請求書'!$D$20,"yyyymmdd"),1,6)&amp;TEXT(INDIRECT(B38&amp;"!$EO$11"),"00"))))</f>
      </c>
      <c r="BE38" s="72">
        <f ca="1">IF(BC38="","",IF(INDIRECT(B38&amp;"!$EO$12")=0,"",INT(MID(TEXT('請求書'!$D$20,"yyyymmdd"),1,6)&amp;TEXT(INDIRECT(B38&amp;"!$EO$12"),"00"))))</f>
      </c>
      <c r="BF38" s="73">
        <f t="shared" si="3"/>
      </c>
      <c r="BG38" s="73">
        <f t="shared" si="4"/>
      </c>
    </row>
    <row r="39" spans="1:59" ht="13.5">
      <c r="A39" s="50">
        <f>HYPERLINK("#"&amp;INT('受給者一覧'!B39)&amp;"!g3",ROW(A39)-2)</f>
        <v>37</v>
      </c>
      <c r="C39" s="75"/>
      <c r="D39" s="75"/>
      <c r="AR39" s="74"/>
      <c r="AS39" s="74"/>
      <c r="BA39" s="72">
        <f ca="1" t="shared" si="0"/>
      </c>
      <c r="BB39" s="72">
        <f t="shared" si="1"/>
      </c>
      <c r="BC39" s="72">
        <f ca="1" t="shared" si="2"/>
      </c>
      <c r="BD39" s="72">
        <f ca="1">IF(BC39="","",IF(INDIRECT(B39&amp;"!$EO$11")=0,"",INT(MID(TEXT('請求書'!$D$20,"yyyymmdd"),1,6)&amp;TEXT(INDIRECT(B39&amp;"!$EO$11"),"00"))))</f>
      </c>
      <c r="BE39" s="72">
        <f ca="1">IF(BC39="","",IF(INDIRECT(B39&amp;"!$EO$12")=0,"",INT(MID(TEXT('請求書'!$D$20,"yyyymmdd"),1,6)&amp;TEXT(INDIRECT(B39&amp;"!$EO$12"),"00"))))</f>
      </c>
      <c r="BF39" s="73">
        <f t="shared" si="3"/>
      </c>
      <c r="BG39" s="73">
        <f t="shared" si="4"/>
      </c>
    </row>
    <row r="40" spans="1:59" ht="13.5">
      <c r="A40" s="50">
        <f>HYPERLINK("#"&amp;INT('受給者一覧'!B40)&amp;"!g3",ROW(A40)-2)</f>
        <v>38</v>
      </c>
      <c r="C40" s="75"/>
      <c r="D40" s="75"/>
      <c r="AR40" s="74"/>
      <c r="AS40" s="74"/>
      <c r="BA40" s="72">
        <f ca="1" t="shared" si="0"/>
      </c>
      <c r="BB40" s="72">
        <f t="shared" si="1"/>
      </c>
      <c r="BC40" s="72">
        <f ca="1" t="shared" si="2"/>
      </c>
      <c r="BD40" s="72">
        <f ca="1">IF(BC40="","",IF(INDIRECT(B40&amp;"!$EO$11")=0,"",INT(MID(TEXT('請求書'!$D$20,"yyyymmdd"),1,6)&amp;TEXT(INDIRECT(B40&amp;"!$EO$11"),"00"))))</f>
      </c>
      <c r="BE40" s="72">
        <f ca="1">IF(BC40="","",IF(INDIRECT(B40&amp;"!$EO$12")=0,"",INT(MID(TEXT('請求書'!$D$20,"yyyymmdd"),1,6)&amp;TEXT(INDIRECT(B40&amp;"!$EO$12"),"00"))))</f>
      </c>
      <c r="BF40" s="73">
        <f t="shared" si="3"/>
      </c>
      <c r="BG40" s="73">
        <f t="shared" si="4"/>
      </c>
    </row>
    <row r="41" spans="1:59" ht="13.5">
      <c r="A41" s="50">
        <f>HYPERLINK("#"&amp;INT('受給者一覧'!B41)&amp;"!g3",ROW(A41)-2)</f>
        <v>39</v>
      </c>
      <c r="C41" s="75"/>
      <c r="D41" s="75"/>
      <c r="AR41" s="74"/>
      <c r="AS41" s="74"/>
      <c r="BA41" s="72">
        <f ca="1" t="shared" si="0"/>
      </c>
      <c r="BB41" s="72">
        <f t="shared" si="1"/>
      </c>
      <c r="BC41" s="72">
        <f ca="1" t="shared" si="2"/>
      </c>
      <c r="BD41" s="72">
        <f ca="1">IF(BC41="","",IF(INDIRECT(B41&amp;"!$EO$11")=0,"",INT(MID(TEXT('請求書'!$D$20,"yyyymmdd"),1,6)&amp;TEXT(INDIRECT(B41&amp;"!$EO$11"),"00"))))</f>
      </c>
      <c r="BE41" s="72">
        <f ca="1">IF(BC41="","",IF(INDIRECT(B41&amp;"!$EO$12")=0,"",INT(MID(TEXT('請求書'!$D$20,"yyyymmdd"),1,6)&amp;TEXT(INDIRECT(B41&amp;"!$EO$12"),"00"))))</f>
      </c>
      <c r="BF41" s="73">
        <f t="shared" si="3"/>
      </c>
      <c r="BG41" s="73">
        <f t="shared" si="4"/>
      </c>
    </row>
    <row r="42" spans="1:59" ht="13.5">
      <c r="A42" s="50">
        <f>HYPERLINK("#"&amp;INT('受給者一覧'!B42)&amp;"!g3",ROW(A42)-2)</f>
        <v>40</v>
      </c>
      <c r="C42" s="75"/>
      <c r="D42" s="75"/>
      <c r="AR42" s="74"/>
      <c r="AS42" s="74"/>
      <c r="BA42" s="72">
        <f ca="1" t="shared" si="0"/>
      </c>
      <c r="BB42" s="72">
        <f t="shared" si="1"/>
      </c>
      <c r="BC42" s="72">
        <f ca="1" t="shared" si="2"/>
      </c>
      <c r="BD42" s="72">
        <f ca="1">IF(BC42="","",IF(INDIRECT(B42&amp;"!$EO$11")=0,"",INT(MID(TEXT('請求書'!$D$20,"yyyymmdd"),1,6)&amp;TEXT(INDIRECT(B42&amp;"!$EO$11"),"00"))))</f>
      </c>
      <c r="BE42" s="72">
        <f ca="1">IF(BC42="","",IF(INDIRECT(B42&amp;"!$EO$12")=0,"",INT(MID(TEXT('請求書'!$D$20,"yyyymmdd"),1,6)&amp;TEXT(INDIRECT(B42&amp;"!$EO$12"),"00"))))</f>
      </c>
      <c r="BF42" s="73">
        <f t="shared" si="3"/>
      </c>
      <c r="BG42" s="73">
        <f t="shared" si="4"/>
      </c>
    </row>
    <row r="43" spans="1:59" ht="13.5">
      <c r="A43" s="50">
        <f>HYPERLINK("#"&amp;INT('受給者一覧'!B43)&amp;"!g3",ROW(A43)-2)</f>
        <v>41</v>
      </c>
      <c r="C43" s="75"/>
      <c r="D43" s="75"/>
      <c r="AR43" s="74"/>
      <c r="AS43" s="74"/>
      <c r="BA43" s="72">
        <f ca="1" t="shared" si="0"/>
      </c>
      <c r="BB43" s="72">
        <f t="shared" si="1"/>
      </c>
      <c r="BC43" s="72">
        <f ca="1" t="shared" si="2"/>
      </c>
      <c r="BD43" s="72">
        <f ca="1">IF(BC43="","",IF(INDIRECT(B43&amp;"!$EO$11")=0,"",INT(MID(TEXT('請求書'!$D$20,"yyyymmdd"),1,6)&amp;TEXT(INDIRECT(B43&amp;"!$EO$11"),"00"))))</f>
      </c>
      <c r="BE43" s="72">
        <f ca="1">IF(BC43="","",IF(INDIRECT(B43&amp;"!$EO$12")=0,"",INT(MID(TEXT('請求書'!$D$20,"yyyymmdd"),1,6)&amp;TEXT(INDIRECT(B43&amp;"!$EO$12"),"00"))))</f>
      </c>
      <c r="BF43" s="73">
        <f t="shared" si="3"/>
      </c>
      <c r="BG43" s="73">
        <f t="shared" si="4"/>
      </c>
    </row>
    <row r="44" spans="1:59" ht="13.5">
      <c r="A44" s="50">
        <f>HYPERLINK("#"&amp;INT('受給者一覧'!B44)&amp;"!g3",ROW(A44)-2)</f>
        <v>42</v>
      </c>
      <c r="C44" s="75"/>
      <c r="D44" s="75"/>
      <c r="AR44" s="74"/>
      <c r="AS44" s="74"/>
      <c r="BA44" s="72">
        <f ca="1" t="shared" si="0"/>
      </c>
      <c r="BB44" s="72">
        <f t="shared" si="1"/>
      </c>
      <c r="BC44" s="72">
        <f ca="1" t="shared" si="2"/>
      </c>
      <c r="BD44" s="72">
        <f ca="1">IF(BC44="","",IF(INDIRECT(B44&amp;"!$EO$11")=0,"",INT(MID(TEXT('請求書'!$D$20,"yyyymmdd"),1,6)&amp;TEXT(INDIRECT(B44&amp;"!$EO$11"),"00"))))</f>
      </c>
      <c r="BE44" s="72">
        <f ca="1">IF(BC44="","",IF(INDIRECT(B44&amp;"!$EO$12")=0,"",INT(MID(TEXT('請求書'!$D$20,"yyyymmdd"),1,6)&amp;TEXT(INDIRECT(B44&amp;"!$EO$12"),"00"))))</f>
      </c>
      <c r="BF44" s="73">
        <f t="shared" si="3"/>
      </c>
      <c r="BG44" s="73">
        <f t="shared" si="4"/>
      </c>
    </row>
    <row r="45" spans="1:59" ht="13.5">
      <c r="A45" s="50">
        <f>HYPERLINK("#"&amp;INT('受給者一覧'!B45)&amp;"!g3",ROW(A45)-2)</f>
        <v>43</v>
      </c>
      <c r="C45" s="75"/>
      <c r="D45" s="75"/>
      <c r="AR45" s="74"/>
      <c r="AS45" s="74"/>
      <c r="BA45" s="72">
        <f ca="1" t="shared" si="0"/>
      </c>
      <c r="BB45" s="72">
        <f t="shared" si="1"/>
      </c>
      <c r="BC45" s="72">
        <f ca="1" t="shared" si="2"/>
      </c>
      <c r="BD45" s="72">
        <f ca="1">IF(BC45="","",IF(INDIRECT(B45&amp;"!$EO$11")=0,"",INT(MID(TEXT('請求書'!$D$20,"yyyymmdd"),1,6)&amp;TEXT(INDIRECT(B45&amp;"!$EO$11"),"00"))))</f>
      </c>
      <c r="BE45" s="72">
        <f ca="1">IF(BC45="","",IF(INDIRECT(B45&amp;"!$EO$12")=0,"",INT(MID(TEXT('請求書'!$D$20,"yyyymmdd"),1,6)&amp;TEXT(INDIRECT(B45&amp;"!$EO$12"),"00"))))</f>
      </c>
      <c r="BF45" s="73">
        <f t="shared" si="3"/>
      </c>
      <c r="BG45" s="73">
        <f t="shared" si="4"/>
      </c>
    </row>
    <row r="46" spans="1:59" ht="13.5">
      <c r="A46" s="50">
        <f>HYPERLINK("#"&amp;INT('受給者一覧'!B46)&amp;"!g3",ROW(A46)-2)</f>
        <v>44</v>
      </c>
      <c r="C46" s="75"/>
      <c r="D46" s="75"/>
      <c r="AR46" s="74"/>
      <c r="AS46" s="74"/>
      <c r="BA46" s="72">
        <f ca="1" t="shared" si="0"/>
      </c>
      <c r="BB46" s="72">
        <f t="shared" si="1"/>
      </c>
      <c r="BC46" s="72">
        <f ca="1" t="shared" si="2"/>
      </c>
      <c r="BD46" s="72">
        <f ca="1">IF(BC46="","",IF(INDIRECT(B46&amp;"!$EO$11")=0,"",INT(MID(TEXT('請求書'!$D$20,"yyyymmdd"),1,6)&amp;TEXT(INDIRECT(B46&amp;"!$EO$11"),"00"))))</f>
      </c>
      <c r="BE46" s="72">
        <f ca="1">IF(BC46="","",IF(INDIRECT(B46&amp;"!$EO$12")=0,"",INT(MID(TEXT('請求書'!$D$20,"yyyymmdd"),1,6)&amp;TEXT(INDIRECT(B46&amp;"!$EO$12"),"00"))))</f>
      </c>
      <c r="BF46" s="73">
        <f t="shared" si="3"/>
      </c>
      <c r="BG46" s="73">
        <f t="shared" si="4"/>
      </c>
    </row>
    <row r="47" spans="1:59" ht="13.5">
      <c r="A47" s="50">
        <f>HYPERLINK("#"&amp;INT('受給者一覧'!B47)&amp;"!g3",ROW(A47)-2)</f>
        <v>45</v>
      </c>
      <c r="C47" s="75"/>
      <c r="D47" s="75"/>
      <c r="AR47" s="74"/>
      <c r="AS47" s="74"/>
      <c r="BA47" s="72">
        <f ca="1" t="shared" si="0"/>
      </c>
      <c r="BB47" s="72">
        <f t="shared" si="1"/>
      </c>
      <c r="BC47" s="72">
        <f ca="1" t="shared" si="2"/>
      </c>
      <c r="BD47" s="72">
        <f ca="1">IF(BC47="","",IF(INDIRECT(B47&amp;"!$EO$11")=0,"",INT(MID(TEXT('請求書'!$D$20,"yyyymmdd"),1,6)&amp;TEXT(INDIRECT(B47&amp;"!$EO$11"),"00"))))</f>
      </c>
      <c r="BE47" s="72">
        <f ca="1">IF(BC47="","",IF(INDIRECT(B47&amp;"!$EO$12")=0,"",INT(MID(TEXT('請求書'!$D$20,"yyyymmdd"),1,6)&amp;TEXT(INDIRECT(B47&amp;"!$EO$12"),"00"))))</f>
      </c>
      <c r="BF47" s="73">
        <f t="shared" si="3"/>
      </c>
      <c r="BG47" s="73">
        <f t="shared" si="4"/>
      </c>
    </row>
    <row r="48" spans="1:59" ht="13.5">
      <c r="A48" s="50">
        <f>HYPERLINK("#"&amp;INT('受給者一覧'!B48)&amp;"!g3",ROW(A48)-2)</f>
        <v>46</v>
      </c>
      <c r="C48" s="75"/>
      <c r="D48" s="75"/>
      <c r="AR48" s="74"/>
      <c r="AS48" s="74"/>
      <c r="BA48" s="72">
        <f ca="1" t="shared" si="0"/>
      </c>
      <c r="BB48" s="72">
        <f t="shared" si="1"/>
      </c>
      <c r="BC48" s="72">
        <f ca="1" t="shared" si="2"/>
      </c>
      <c r="BD48" s="72">
        <f ca="1">IF(BC48="","",IF(INDIRECT(B48&amp;"!$EO$11")=0,"",INT(MID(TEXT('請求書'!$D$20,"yyyymmdd"),1,6)&amp;TEXT(INDIRECT(B48&amp;"!$EO$11"),"00"))))</f>
      </c>
      <c r="BE48" s="72">
        <f ca="1">IF(BC48="","",IF(INDIRECT(B48&amp;"!$EO$12")=0,"",INT(MID(TEXT('請求書'!$D$20,"yyyymmdd"),1,6)&amp;TEXT(INDIRECT(B48&amp;"!$EO$12"),"00"))))</f>
      </c>
      <c r="BF48" s="73">
        <f t="shared" si="3"/>
      </c>
      <c r="BG48" s="73">
        <f t="shared" si="4"/>
      </c>
    </row>
    <row r="49" spans="1:59" ht="13.5">
      <c r="A49" s="50">
        <f>HYPERLINK("#"&amp;INT('受給者一覧'!B49)&amp;"!g3",ROW(A49)-2)</f>
        <v>47</v>
      </c>
      <c r="C49" s="75"/>
      <c r="D49" s="75"/>
      <c r="AR49" s="74"/>
      <c r="AS49" s="74"/>
      <c r="BA49" s="72">
        <f ca="1" t="shared" si="0"/>
      </c>
      <c r="BB49" s="72">
        <f t="shared" si="1"/>
      </c>
      <c r="BC49" s="72">
        <f ca="1" t="shared" si="2"/>
      </c>
      <c r="BD49" s="72">
        <f ca="1">IF(BC49="","",IF(INDIRECT(B49&amp;"!$EO$11")=0,"",INT(MID(TEXT('請求書'!$D$20,"yyyymmdd"),1,6)&amp;TEXT(INDIRECT(B49&amp;"!$EO$11"),"00"))))</f>
      </c>
      <c r="BE49" s="72">
        <f ca="1">IF(BC49="","",IF(INDIRECT(B49&amp;"!$EO$12")=0,"",INT(MID(TEXT('請求書'!$D$20,"yyyymmdd"),1,6)&amp;TEXT(INDIRECT(B49&amp;"!$EO$12"),"00"))))</f>
      </c>
      <c r="BF49" s="73">
        <f t="shared" si="3"/>
      </c>
      <c r="BG49" s="73">
        <f t="shared" si="4"/>
      </c>
    </row>
    <row r="50" spans="1:59" ht="13.5">
      <c r="A50" s="50">
        <f>HYPERLINK("#"&amp;INT('受給者一覧'!B50)&amp;"!g3",ROW(A50)-2)</f>
        <v>48</v>
      </c>
      <c r="C50" s="75"/>
      <c r="D50" s="75"/>
      <c r="AR50" s="74"/>
      <c r="AS50" s="74"/>
      <c r="BA50" s="72">
        <f ca="1" t="shared" si="0"/>
      </c>
      <c r="BB50" s="72">
        <f t="shared" si="1"/>
      </c>
      <c r="BC50" s="72">
        <f ca="1" t="shared" si="2"/>
      </c>
      <c r="BD50" s="72">
        <f ca="1">IF(BC50="","",IF(INDIRECT(B50&amp;"!$EO$11")=0,"",INT(MID(TEXT('請求書'!$D$20,"yyyymmdd"),1,6)&amp;TEXT(INDIRECT(B50&amp;"!$EO$11"),"00"))))</f>
      </c>
      <c r="BE50" s="72">
        <f ca="1">IF(BC50="","",IF(INDIRECT(B50&amp;"!$EO$12")=0,"",INT(MID(TEXT('請求書'!$D$20,"yyyymmdd"),1,6)&amp;TEXT(INDIRECT(B50&amp;"!$EO$12"),"00"))))</f>
      </c>
      <c r="BF50" s="73">
        <f t="shared" si="3"/>
      </c>
      <c r="BG50" s="73">
        <f t="shared" si="4"/>
      </c>
    </row>
    <row r="51" spans="1:59" ht="13.5">
      <c r="A51" s="50">
        <f>HYPERLINK("#"&amp;INT('受給者一覧'!B51)&amp;"!g3",ROW(A51)-2)</f>
        <v>49</v>
      </c>
      <c r="C51" s="75"/>
      <c r="D51" s="75"/>
      <c r="AR51" s="74"/>
      <c r="AS51" s="74"/>
      <c r="BA51" s="72">
        <f ca="1" t="shared" si="0"/>
      </c>
      <c r="BB51" s="72">
        <f t="shared" si="1"/>
      </c>
      <c r="BC51" s="72">
        <f ca="1" t="shared" si="2"/>
      </c>
      <c r="BD51" s="72">
        <f ca="1">IF(BC51="","",IF(INDIRECT(B51&amp;"!$EO$11")=0,"",INT(MID(TEXT('請求書'!$D$20,"yyyymmdd"),1,6)&amp;TEXT(INDIRECT(B51&amp;"!$EO$11"),"00"))))</f>
      </c>
      <c r="BE51" s="72">
        <f ca="1">IF(BC51="","",IF(INDIRECT(B51&amp;"!$EO$12")=0,"",INT(MID(TEXT('請求書'!$D$20,"yyyymmdd"),1,6)&amp;TEXT(INDIRECT(B51&amp;"!$EO$12"),"00"))))</f>
      </c>
      <c r="BF51" s="73">
        <f t="shared" si="3"/>
      </c>
      <c r="BG51" s="73">
        <f t="shared" si="4"/>
      </c>
    </row>
    <row r="52" spans="1:59" ht="13.5">
      <c r="A52" s="50">
        <f>HYPERLINK("#"&amp;INT('受給者一覧'!B52)&amp;"!g3",ROW(A52)-2)</f>
        <v>50</v>
      </c>
      <c r="C52" s="75"/>
      <c r="D52" s="75"/>
      <c r="AR52" s="74"/>
      <c r="AS52" s="74"/>
      <c r="BA52" s="72">
        <f ca="1" t="shared" si="0"/>
      </c>
      <c r="BB52" s="72">
        <f t="shared" si="1"/>
      </c>
      <c r="BC52" s="72">
        <f ca="1" t="shared" si="2"/>
      </c>
      <c r="BD52" s="72">
        <f ca="1">IF(BC52="","",IF(INDIRECT(B52&amp;"!$EO$11")=0,"",INT(MID(TEXT('請求書'!$D$20,"yyyymmdd"),1,6)&amp;TEXT(INDIRECT(B52&amp;"!$EO$11"),"00"))))</f>
      </c>
      <c r="BE52" s="72">
        <f ca="1">IF(BC52="","",IF(INDIRECT(B52&amp;"!$EO$12")=0,"",INT(MID(TEXT('請求書'!$D$20,"yyyymmdd"),1,6)&amp;TEXT(INDIRECT(B52&amp;"!$EO$12"),"00"))))</f>
      </c>
      <c r="BF52" s="73">
        <f t="shared" si="3"/>
      </c>
      <c r="BG52" s="73">
        <f t="shared" si="4"/>
      </c>
    </row>
    <row r="53" spans="1:59" ht="13.5">
      <c r="A53" s="50">
        <f>HYPERLINK("#"&amp;INT('受給者一覧'!B53)&amp;"!g3",ROW(A53)-2)</f>
        <v>51</v>
      </c>
      <c r="C53" s="75"/>
      <c r="D53" s="75"/>
      <c r="AR53" s="74"/>
      <c r="AS53" s="74"/>
      <c r="BA53" s="72">
        <f ca="1" t="shared" si="0"/>
      </c>
      <c r="BB53" s="72">
        <f t="shared" si="1"/>
      </c>
      <c r="BC53" s="72">
        <f ca="1" t="shared" si="2"/>
      </c>
      <c r="BD53" s="72">
        <f ca="1">IF(BC53="","",IF(INDIRECT(B53&amp;"!$EO$11")=0,"",INT(MID(TEXT('請求書'!$D$20,"yyyymmdd"),1,6)&amp;TEXT(INDIRECT(B53&amp;"!$EO$11"),"00"))))</f>
      </c>
      <c r="BE53" s="72">
        <f ca="1">IF(BC53="","",IF(INDIRECT(B53&amp;"!$EO$12")=0,"",INT(MID(TEXT('請求書'!$D$20,"yyyymmdd"),1,6)&amp;TEXT(INDIRECT(B53&amp;"!$EO$12"),"00"))))</f>
      </c>
      <c r="BF53" s="73">
        <f t="shared" si="3"/>
      </c>
      <c r="BG53" s="73">
        <f t="shared" si="4"/>
      </c>
    </row>
    <row r="54" spans="1:59" ht="13.5">
      <c r="A54" s="50">
        <f>HYPERLINK("#"&amp;INT('受給者一覧'!B54)&amp;"!g3",ROW(A54)-2)</f>
        <v>52</v>
      </c>
      <c r="C54" s="75"/>
      <c r="D54" s="75"/>
      <c r="AR54" s="74"/>
      <c r="AS54" s="74"/>
      <c r="BA54" s="72">
        <f ca="1" t="shared" si="0"/>
      </c>
      <c r="BB54" s="72">
        <f t="shared" si="1"/>
      </c>
      <c r="BC54" s="72">
        <f ca="1" t="shared" si="2"/>
      </c>
      <c r="BD54" s="72">
        <f ca="1">IF(BC54="","",IF(INDIRECT(B54&amp;"!$EO$11")=0,"",INT(MID(TEXT('請求書'!$D$20,"yyyymmdd"),1,6)&amp;TEXT(INDIRECT(B54&amp;"!$EO$11"),"00"))))</f>
      </c>
      <c r="BE54" s="72">
        <f ca="1">IF(BC54="","",IF(INDIRECT(B54&amp;"!$EO$12")=0,"",INT(MID(TEXT('請求書'!$D$20,"yyyymmdd"),1,6)&amp;TEXT(INDIRECT(B54&amp;"!$EO$12"),"00"))))</f>
      </c>
      <c r="BF54" s="73">
        <f t="shared" si="3"/>
      </c>
      <c r="BG54" s="73">
        <f t="shared" si="4"/>
      </c>
    </row>
    <row r="55" spans="1:59" ht="13.5">
      <c r="A55" s="50">
        <f>HYPERLINK("#"&amp;INT('受給者一覧'!B55)&amp;"!g3",ROW(A55)-2)</f>
        <v>53</v>
      </c>
      <c r="C55" s="75"/>
      <c r="D55" s="75"/>
      <c r="AR55" s="74"/>
      <c r="AS55" s="74"/>
      <c r="BA55" s="72">
        <f ca="1" t="shared" si="0"/>
      </c>
      <c r="BB55" s="72">
        <f t="shared" si="1"/>
      </c>
      <c r="BC55" s="72">
        <f ca="1" t="shared" si="2"/>
      </c>
      <c r="BD55" s="72">
        <f ca="1">IF(BC55="","",IF(INDIRECT(B55&amp;"!$EO$11")=0,"",INT(MID(TEXT('請求書'!$D$20,"yyyymmdd"),1,6)&amp;TEXT(INDIRECT(B55&amp;"!$EO$11"),"00"))))</f>
      </c>
      <c r="BE55" s="72">
        <f ca="1">IF(BC55="","",IF(INDIRECT(B55&amp;"!$EO$12")=0,"",INT(MID(TEXT('請求書'!$D$20,"yyyymmdd"),1,6)&amp;TEXT(INDIRECT(B55&amp;"!$EO$12"),"00"))))</f>
      </c>
      <c r="BF55" s="73">
        <f t="shared" si="3"/>
      </c>
      <c r="BG55" s="73">
        <f t="shared" si="4"/>
      </c>
    </row>
    <row r="56" spans="1:59" ht="13.5">
      <c r="A56" s="50">
        <f>HYPERLINK("#"&amp;INT('受給者一覧'!B56)&amp;"!g3",ROW(A56)-2)</f>
        <v>54</v>
      </c>
      <c r="C56" s="75"/>
      <c r="D56" s="75"/>
      <c r="AR56" s="74"/>
      <c r="AS56" s="74"/>
      <c r="BA56" s="72">
        <f ca="1" t="shared" si="0"/>
      </c>
      <c r="BB56" s="72">
        <f t="shared" si="1"/>
      </c>
      <c r="BC56" s="72">
        <f ca="1" t="shared" si="2"/>
      </c>
      <c r="BD56" s="72">
        <f ca="1">IF(BC56="","",IF(INDIRECT(B56&amp;"!$EO$11")=0,"",INT(MID(TEXT('請求書'!$D$20,"yyyymmdd"),1,6)&amp;TEXT(INDIRECT(B56&amp;"!$EO$11"),"00"))))</f>
      </c>
      <c r="BE56" s="72">
        <f ca="1">IF(BC56="","",IF(INDIRECT(B56&amp;"!$EO$12")=0,"",INT(MID(TEXT('請求書'!$D$20,"yyyymmdd"),1,6)&amp;TEXT(INDIRECT(B56&amp;"!$EO$12"),"00"))))</f>
      </c>
      <c r="BF56" s="73">
        <f t="shared" si="3"/>
      </c>
      <c r="BG56" s="73">
        <f t="shared" si="4"/>
      </c>
    </row>
    <row r="57" spans="1:59" ht="13.5">
      <c r="A57" s="50">
        <f>HYPERLINK("#"&amp;INT('受給者一覧'!B57)&amp;"!g3",ROW(A57)-2)</f>
        <v>55</v>
      </c>
      <c r="C57" s="75"/>
      <c r="D57" s="75"/>
      <c r="AR57" s="74"/>
      <c r="AS57" s="74"/>
      <c r="BA57" s="72">
        <f ca="1" t="shared" si="0"/>
      </c>
      <c r="BB57" s="72">
        <f t="shared" si="1"/>
      </c>
      <c r="BC57" s="72">
        <f ca="1" t="shared" si="2"/>
      </c>
      <c r="BD57" s="72">
        <f ca="1">IF(BC57="","",IF(INDIRECT(B57&amp;"!$EO$11")=0,"",INT(MID(TEXT('請求書'!$D$20,"yyyymmdd"),1,6)&amp;TEXT(INDIRECT(B57&amp;"!$EO$11"),"00"))))</f>
      </c>
      <c r="BE57" s="72">
        <f ca="1">IF(BC57="","",IF(INDIRECT(B57&amp;"!$EO$12")=0,"",INT(MID(TEXT('請求書'!$D$20,"yyyymmdd"),1,6)&amp;TEXT(INDIRECT(B57&amp;"!$EO$12"),"00"))))</f>
      </c>
      <c r="BF57" s="73">
        <f t="shared" si="3"/>
      </c>
      <c r="BG57" s="73">
        <f t="shared" si="4"/>
      </c>
    </row>
    <row r="58" spans="1:59" ht="13.5">
      <c r="A58" s="50">
        <f>HYPERLINK("#"&amp;INT('受給者一覧'!B58)&amp;"!g3",ROW(A58)-2)</f>
        <v>56</v>
      </c>
      <c r="C58" s="75"/>
      <c r="D58" s="75"/>
      <c r="AR58" s="74"/>
      <c r="AS58" s="74"/>
      <c r="BA58" s="72">
        <f ca="1" t="shared" si="0"/>
      </c>
      <c r="BB58" s="72">
        <f t="shared" si="1"/>
      </c>
      <c r="BC58" s="72">
        <f ca="1" t="shared" si="2"/>
      </c>
      <c r="BD58" s="72">
        <f ca="1">IF(BC58="","",IF(INDIRECT(B58&amp;"!$EO$11")=0,"",INT(MID(TEXT('請求書'!$D$20,"yyyymmdd"),1,6)&amp;TEXT(INDIRECT(B58&amp;"!$EO$11"),"00"))))</f>
      </c>
      <c r="BE58" s="72">
        <f ca="1">IF(BC58="","",IF(INDIRECT(B58&amp;"!$EO$12")=0,"",INT(MID(TEXT('請求書'!$D$20,"yyyymmdd"),1,6)&amp;TEXT(INDIRECT(B58&amp;"!$EO$12"),"00"))))</f>
      </c>
      <c r="BF58" s="73">
        <f t="shared" si="3"/>
      </c>
      <c r="BG58" s="73">
        <f t="shared" si="4"/>
      </c>
    </row>
    <row r="59" spans="1:59" ht="13.5">
      <c r="A59" s="50">
        <f>HYPERLINK("#"&amp;INT('受給者一覧'!B59)&amp;"!g3",ROW(A59)-2)</f>
        <v>57</v>
      </c>
      <c r="C59" s="75"/>
      <c r="D59" s="75"/>
      <c r="AR59" s="74"/>
      <c r="AS59" s="74"/>
      <c r="BA59" s="72">
        <f ca="1" t="shared" si="0"/>
      </c>
      <c r="BB59" s="72">
        <f t="shared" si="1"/>
      </c>
      <c r="BC59" s="72">
        <f ca="1" t="shared" si="2"/>
      </c>
      <c r="BD59" s="72">
        <f ca="1">IF(BC59="","",IF(INDIRECT(B59&amp;"!$EO$11")=0,"",INT(MID(TEXT('請求書'!$D$20,"yyyymmdd"),1,6)&amp;TEXT(INDIRECT(B59&amp;"!$EO$11"),"00"))))</f>
      </c>
      <c r="BE59" s="72">
        <f ca="1">IF(BC59="","",IF(INDIRECT(B59&amp;"!$EO$12")=0,"",INT(MID(TEXT('請求書'!$D$20,"yyyymmdd"),1,6)&amp;TEXT(INDIRECT(B59&amp;"!$EO$12"),"00"))))</f>
      </c>
      <c r="BF59" s="73">
        <f t="shared" si="3"/>
      </c>
      <c r="BG59" s="73">
        <f t="shared" si="4"/>
      </c>
    </row>
    <row r="60" spans="1:59" ht="13.5">
      <c r="A60" s="50">
        <f>HYPERLINK("#"&amp;INT('受給者一覧'!B60)&amp;"!g3",ROW(A60)-2)</f>
        <v>58</v>
      </c>
      <c r="C60" s="75"/>
      <c r="D60" s="75"/>
      <c r="AR60" s="74"/>
      <c r="AS60" s="74"/>
      <c r="BA60" s="72">
        <f ca="1" t="shared" si="0"/>
      </c>
      <c r="BB60" s="72">
        <f t="shared" si="1"/>
      </c>
      <c r="BC60" s="72">
        <f ca="1" t="shared" si="2"/>
      </c>
      <c r="BD60" s="72">
        <f ca="1">IF(BC60="","",IF(INDIRECT(B60&amp;"!$EO$11")=0,"",INT(MID(TEXT('請求書'!$D$20,"yyyymmdd"),1,6)&amp;TEXT(INDIRECT(B60&amp;"!$EO$11"),"00"))))</f>
      </c>
      <c r="BE60" s="72">
        <f ca="1">IF(BC60="","",IF(INDIRECT(B60&amp;"!$EO$12")=0,"",INT(MID(TEXT('請求書'!$D$20,"yyyymmdd"),1,6)&amp;TEXT(INDIRECT(B60&amp;"!$EO$12"),"00"))))</f>
      </c>
      <c r="BF60" s="73">
        <f t="shared" si="3"/>
      </c>
      <c r="BG60" s="73">
        <f t="shared" si="4"/>
      </c>
    </row>
    <row r="61" spans="1:59" ht="13.5">
      <c r="A61" s="50">
        <f>HYPERLINK("#"&amp;INT('受給者一覧'!B61)&amp;"!g3",ROW(A61)-2)</f>
        <v>59</v>
      </c>
      <c r="C61" s="75"/>
      <c r="D61" s="75"/>
      <c r="AR61" s="74"/>
      <c r="AS61" s="74"/>
      <c r="BA61" s="72">
        <f ca="1" t="shared" si="0"/>
      </c>
      <c r="BB61" s="72">
        <f t="shared" si="1"/>
      </c>
      <c r="BC61" s="72">
        <f ca="1" t="shared" si="2"/>
      </c>
      <c r="BD61" s="72">
        <f ca="1">IF(BC61="","",IF(INDIRECT(B61&amp;"!$EO$11")=0,"",INT(MID(TEXT('請求書'!$D$20,"yyyymmdd"),1,6)&amp;TEXT(INDIRECT(B61&amp;"!$EO$11"),"00"))))</f>
      </c>
      <c r="BE61" s="72">
        <f ca="1">IF(BC61="","",IF(INDIRECT(B61&amp;"!$EO$12")=0,"",INT(MID(TEXT('請求書'!$D$20,"yyyymmdd"),1,6)&amp;TEXT(INDIRECT(B61&amp;"!$EO$12"),"00"))))</f>
      </c>
      <c r="BF61" s="73">
        <f t="shared" si="3"/>
      </c>
      <c r="BG61" s="73">
        <f t="shared" si="4"/>
      </c>
    </row>
    <row r="62" spans="1:59" ht="13.5">
      <c r="A62" s="50">
        <f>HYPERLINK("#"&amp;INT('受給者一覧'!B62)&amp;"!g3",ROW(A62)-2)</f>
        <v>60</v>
      </c>
      <c r="C62" s="75"/>
      <c r="D62" s="75"/>
      <c r="AR62" s="74"/>
      <c r="AS62" s="74"/>
      <c r="BA62" s="72">
        <f ca="1" t="shared" si="0"/>
      </c>
      <c r="BB62" s="72">
        <f t="shared" si="1"/>
      </c>
      <c r="BC62" s="72">
        <f ca="1" t="shared" si="2"/>
      </c>
      <c r="BD62" s="72">
        <f ca="1">IF(BC62="","",IF(INDIRECT(B62&amp;"!$EO$11")=0,"",INT(MID(TEXT('請求書'!$D$20,"yyyymmdd"),1,6)&amp;TEXT(INDIRECT(B62&amp;"!$EO$11"),"00"))))</f>
      </c>
      <c r="BE62" s="72">
        <f ca="1">IF(BC62="","",IF(INDIRECT(B62&amp;"!$EO$12")=0,"",INT(MID(TEXT('請求書'!$D$20,"yyyymmdd"),1,6)&amp;TEXT(INDIRECT(B62&amp;"!$EO$12"),"00"))))</f>
      </c>
      <c r="BF62" s="73">
        <f t="shared" si="3"/>
      </c>
      <c r="BG62" s="73">
        <f t="shared" si="4"/>
      </c>
    </row>
    <row r="63" spans="1:59" ht="13.5">
      <c r="A63" s="50">
        <f>HYPERLINK("#"&amp;INT('受給者一覧'!B63)&amp;"!g3",ROW(A63)-2)</f>
        <v>61</v>
      </c>
      <c r="C63" s="75"/>
      <c r="D63" s="75"/>
      <c r="AR63" s="74"/>
      <c r="AS63" s="74"/>
      <c r="BA63" s="72">
        <f ca="1" t="shared" si="0"/>
      </c>
      <c r="BB63" s="72">
        <f t="shared" si="1"/>
      </c>
      <c r="BC63" s="72">
        <f ca="1" t="shared" si="2"/>
      </c>
      <c r="BD63" s="72">
        <f ca="1">IF(BC63="","",IF(INDIRECT(B63&amp;"!$EO$11")=0,"",INT(MID(TEXT('請求書'!$D$20,"yyyymmdd"),1,6)&amp;TEXT(INDIRECT(B63&amp;"!$EO$11"),"00"))))</f>
      </c>
      <c r="BE63" s="72">
        <f ca="1">IF(BC63="","",IF(INDIRECT(B63&amp;"!$EO$12")=0,"",INT(MID(TEXT('請求書'!$D$20,"yyyymmdd"),1,6)&amp;TEXT(INDIRECT(B63&amp;"!$EO$12"),"00"))))</f>
      </c>
      <c r="BF63" s="73">
        <f t="shared" si="3"/>
      </c>
      <c r="BG63" s="73">
        <f t="shared" si="4"/>
      </c>
    </row>
    <row r="64" spans="1:59" ht="13.5">
      <c r="A64" s="50">
        <f>HYPERLINK("#"&amp;INT('受給者一覧'!B64)&amp;"!g3",ROW(A64)-2)</f>
        <v>62</v>
      </c>
      <c r="C64" s="75"/>
      <c r="D64" s="75"/>
      <c r="AR64" s="74"/>
      <c r="AS64" s="74"/>
      <c r="BA64" s="72">
        <f ca="1" t="shared" si="0"/>
      </c>
      <c r="BB64" s="72">
        <f t="shared" si="1"/>
      </c>
      <c r="BC64" s="72">
        <f ca="1" t="shared" si="2"/>
      </c>
      <c r="BD64" s="72">
        <f ca="1">IF(BC64="","",IF(INDIRECT(B64&amp;"!$EO$11")=0,"",INT(MID(TEXT('請求書'!$D$20,"yyyymmdd"),1,6)&amp;TEXT(INDIRECT(B64&amp;"!$EO$11"),"00"))))</f>
      </c>
      <c r="BE64" s="72">
        <f ca="1">IF(BC64="","",IF(INDIRECT(B64&amp;"!$EO$12")=0,"",INT(MID(TEXT('請求書'!$D$20,"yyyymmdd"),1,6)&amp;TEXT(INDIRECT(B64&amp;"!$EO$12"),"00"))))</f>
      </c>
      <c r="BF64" s="73">
        <f t="shared" si="3"/>
      </c>
      <c r="BG64" s="73">
        <f t="shared" si="4"/>
      </c>
    </row>
    <row r="65" spans="1:59" ht="13.5">
      <c r="A65" s="50">
        <f>HYPERLINK("#"&amp;INT('受給者一覧'!B65)&amp;"!g3",ROW(A65)-2)</f>
        <v>63</v>
      </c>
      <c r="C65" s="75"/>
      <c r="D65" s="75"/>
      <c r="AR65" s="74"/>
      <c r="AS65" s="74"/>
      <c r="BA65" s="72">
        <f ca="1" t="shared" si="0"/>
      </c>
      <c r="BB65" s="72">
        <f t="shared" si="1"/>
      </c>
      <c r="BC65" s="72">
        <f ca="1" t="shared" si="2"/>
      </c>
      <c r="BD65" s="72">
        <f ca="1">IF(BC65="","",IF(INDIRECT(B65&amp;"!$EO$11")=0,"",INT(MID(TEXT('請求書'!$D$20,"yyyymmdd"),1,6)&amp;TEXT(INDIRECT(B65&amp;"!$EO$11"),"00"))))</f>
      </c>
      <c r="BE65" s="72">
        <f ca="1">IF(BC65="","",IF(INDIRECT(B65&amp;"!$EO$12")=0,"",INT(MID(TEXT('請求書'!$D$20,"yyyymmdd"),1,6)&amp;TEXT(INDIRECT(B65&amp;"!$EO$12"),"00"))))</f>
      </c>
      <c r="BF65" s="73">
        <f t="shared" si="3"/>
      </c>
      <c r="BG65" s="73">
        <f t="shared" si="4"/>
      </c>
    </row>
    <row r="66" spans="1:59" ht="13.5">
      <c r="A66" s="50">
        <f>HYPERLINK("#"&amp;INT('受給者一覧'!B66)&amp;"!g3",ROW(A66)-2)</f>
        <v>64</v>
      </c>
      <c r="C66" s="75"/>
      <c r="D66" s="75"/>
      <c r="AR66" s="74"/>
      <c r="AS66" s="74"/>
      <c r="BA66" s="72">
        <f ca="1" t="shared" si="0"/>
      </c>
      <c r="BB66" s="72">
        <f t="shared" si="1"/>
      </c>
      <c r="BC66" s="72">
        <f ca="1" t="shared" si="2"/>
      </c>
      <c r="BD66" s="72">
        <f ca="1">IF(BC66="","",IF(INDIRECT(B66&amp;"!$EO$11")=0,"",INT(MID(TEXT('請求書'!$D$20,"yyyymmdd"),1,6)&amp;TEXT(INDIRECT(B66&amp;"!$EO$11"),"00"))))</f>
      </c>
      <c r="BE66" s="72">
        <f ca="1">IF(BC66="","",IF(INDIRECT(B66&amp;"!$EO$12")=0,"",INT(MID(TEXT('請求書'!$D$20,"yyyymmdd"),1,6)&amp;TEXT(INDIRECT(B66&amp;"!$EO$12"),"00"))))</f>
      </c>
      <c r="BF66" s="73">
        <f t="shared" si="3"/>
      </c>
      <c r="BG66" s="73">
        <f t="shared" si="4"/>
      </c>
    </row>
    <row r="67" spans="1:59" ht="13.5">
      <c r="A67" s="50">
        <f>HYPERLINK("#"&amp;INT('受給者一覧'!B67)&amp;"!g3",ROW(A67)-2)</f>
        <v>65</v>
      </c>
      <c r="C67" s="75"/>
      <c r="D67" s="75"/>
      <c r="AR67" s="74"/>
      <c r="AS67" s="74"/>
      <c r="BA67" s="72">
        <f ca="1" t="shared" si="0"/>
      </c>
      <c r="BB67" s="72">
        <f t="shared" si="1"/>
      </c>
      <c r="BC67" s="72">
        <f ca="1" t="shared" si="2"/>
      </c>
      <c r="BD67" s="72">
        <f ca="1">IF(BC67="","",IF(INDIRECT(B67&amp;"!$EO$11")=0,"",INT(MID(TEXT('請求書'!$D$20,"yyyymmdd"),1,6)&amp;TEXT(INDIRECT(B67&amp;"!$EO$11"),"00"))))</f>
      </c>
      <c r="BE67" s="72">
        <f ca="1">IF(BC67="","",IF(INDIRECT(B67&amp;"!$EO$12")=0,"",INT(MID(TEXT('請求書'!$D$20,"yyyymmdd"),1,6)&amp;TEXT(INDIRECT(B67&amp;"!$EO$12"),"00"))))</f>
      </c>
      <c r="BF67" s="73">
        <f t="shared" si="3"/>
      </c>
      <c r="BG67" s="73">
        <f t="shared" si="4"/>
      </c>
    </row>
    <row r="68" spans="1:59" ht="13.5">
      <c r="A68" s="50">
        <f>HYPERLINK("#"&amp;INT('受給者一覧'!B68)&amp;"!g3",ROW(A68)-2)</f>
        <v>66</v>
      </c>
      <c r="C68" s="75"/>
      <c r="D68" s="75"/>
      <c r="AR68" s="74"/>
      <c r="AS68" s="74"/>
      <c r="BA68" s="72">
        <f aca="true" ca="1" t="shared" si="5" ref="BA68:BA131">IF(BC68="","",IF(AU68&lt;INDIRECT(B68&amp;"!$DF$21"),"有",""))</f>
      </c>
      <c r="BB68" s="72">
        <f aca="true" t="shared" si="6" ref="BB68:BB131">IF(BC68="","",IF(BD68="","",IF(AND(BD68&gt;=BF68,BD68&lt;=BG68,BE68&gt;=BF68,BE68&lt;=BG68),"","有")))</f>
      </c>
      <c r="BC68" s="72">
        <f aca="true" ca="1" t="shared" si="7" ref="BC68:BC131">IF(ISERROR(INDIRECT(B68&amp;"!$G$3")),"","対象")</f>
      </c>
      <c r="BD68" s="72">
        <f ca="1">IF(BC68="","",IF(INDIRECT(B68&amp;"!$EO$11")=0,"",INT(MID(TEXT('請求書'!$D$20,"yyyymmdd"),1,6)&amp;TEXT(INDIRECT(B68&amp;"!$EO$11"),"00"))))</f>
      </c>
      <c r="BE68" s="72">
        <f ca="1">IF(BC68="","",IF(INDIRECT(B68&amp;"!$EO$12")=0,"",INT(MID(TEXT('請求書'!$D$20,"yyyymmdd"),1,6)&amp;TEXT(INDIRECT(B68&amp;"!$EO$12"),"00"))))</f>
      </c>
      <c r="BF68" s="73">
        <f aca="true" t="shared" si="8" ref="BF68:BF131">IF(AR68="","",INT(AR68))</f>
      </c>
      <c r="BG68" s="73">
        <f aca="true" t="shared" si="9" ref="BG68:BG131">IF(AS68="","",INT(AS68))</f>
      </c>
    </row>
    <row r="69" spans="1:59" ht="13.5">
      <c r="A69" s="50">
        <f>HYPERLINK("#"&amp;INT('受給者一覧'!B69)&amp;"!g3",ROW(A69)-2)</f>
        <v>67</v>
      </c>
      <c r="C69" s="75"/>
      <c r="D69" s="75"/>
      <c r="AR69" s="74"/>
      <c r="AS69" s="74"/>
      <c r="BA69" s="72">
        <f ca="1" t="shared" si="5"/>
      </c>
      <c r="BB69" s="72">
        <f t="shared" si="6"/>
      </c>
      <c r="BC69" s="72">
        <f ca="1" t="shared" si="7"/>
      </c>
      <c r="BD69" s="72">
        <f ca="1">IF(BC69="","",IF(INDIRECT(B69&amp;"!$EO$11")=0,"",INT(MID(TEXT('請求書'!$D$20,"yyyymmdd"),1,6)&amp;TEXT(INDIRECT(B69&amp;"!$EO$11"),"00"))))</f>
      </c>
      <c r="BE69" s="72">
        <f ca="1">IF(BC69="","",IF(INDIRECT(B69&amp;"!$EO$12")=0,"",INT(MID(TEXT('請求書'!$D$20,"yyyymmdd"),1,6)&amp;TEXT(INDIRECT(B69&amp;"!$EO$12"),"00"))))</f>
      </c>
      <c r="BF69" s="73">
        <f t="shared" si="8"/>
      </c>
      <c r="BG69" s="73">
        <f t="shared" si="9"/>
      </c>
    </row>
    <row r="70" spans="1:59" ht="13.5">
      <c r="A70" s="50">
        <f>HYPERLINK("#"&amp;INT('受給者一覧'!B70)&amp;"!g3",ROW(A70)-2)</f>
        <v>68</v>
      </c>
      <c r="C70" s="75"/>
      <c r="D70" s="75"/>
      <c r="AR70" s="74"/>
      <c r="AS70" s="74"/>
      <c r="BA70" s="72">
        <f ca="1" t="shared" si="5"/>
      </c>
      <c r="BB70" s="72">
        <f t="shared" si="6"/>
      </c>
      <c r="BC70" s="72">
        <f ca="1" t="shared" si="7"/>
      </c>
      <c r="BD70" s="72">
        <f ca="1">IF(BC70="","",IF(INDIRECT(B70&amp;"!$EO$11")=0,"",INT(MID(TEXT('請求書'!$D$20,"yyyymmdd"),1,6)&amp;TEXT(INDIRECT(B70&amp;"!$EO$11"),"00"))))</f>
      </c>
      <c r="BE70" s="72">
        <f ca="1">IF(BC70="","",IF(INDIRECT(B70&amp;"!$EO$12")=0,"",INT(MID(TEXT('請求書'!$D$20,"yyyymmdd"),1,6)&amp;TEXT(INDIRECT(B70&amp;"!$EO$12"),"00"))))</f>
      </c>
      <c r="BF70" s="73">
        <f t="shared" si="8"/>
      </c>
      <c r="BG70" s="73">
        <f t="shared" si="9"/>
      </c>
    </row>
    <row r="71" spans="1:59" ht="13.5">
      <c r="A71" s="50">
        <f>HYPERLINK("#"&amp;INT('受給者一覧'!B71)&amp;"!g3",ROW(A71)-2)</f>
        <v>69</v>
      </c>
      <c r="C71" s="75"/>
      <c r="D71" s="75"/>
      <c r="AR71" s="74"/>
      <c r="AS71" s="74"/>
      <c r="BA71" s="72">
        <f ca="1" t="shared" si="5"/>
      </c>
      <c r="BB71" s="72">
        <f t="shared" si="6"/>
      </c>
      <c r="BC71" s="72">
        <f ca="1" t="shared" si="7"/>
      </c>
      <c r="BD71" s="72">
        <f ca="1">IF(BC71="","",IF(INDIRECT(B71&amp;"!$EO$11")=0,"",INT(MID(TEXT('請求書'!$D$20,"yyyymmdd"),1,6)&amp;TEXT(INDIRECT(B71&amp;"!$EO$11"),"00"))))</f>
      </c>
      <c r="BE71" s="72">
        <f ca="1">IF(BC71="","",IF(INDIRECT(B71&amp;"!$EO$12")=0,"",INT(MID(TEXT('請求書'!$D$20,"yyyymmdd"),1,6)&amp;TEXT(INDIRECT(B71&amp;"!$EO$12"),"00"))))</f>
      </c>
      <c r="BF71" s="73">
        <f t="shared" si="8"/>
      </c>
      <c r="BG71" s="73">
        <f t="shared" si="9"/>
      </c>
    </row>
    <row r="72" spans="1:59" ht="13.5">
      <c r="A72" s="50">
        <f>HYPERLINK("#"&amp;INT('受給者一覧'!B72)&amp;"!g3",ROW(A72)-2)</f>
        <v>70</v>
      </c>
      <c r="C72" s="75"/>
      <c r="D72" s="75"/>
      <c r="AR72" s="74"/>
      <c r="AS72" s="74"/>
      <c r="BA72" s="72">
        <f ca="1" t="shared" si="5"/>
      </c>
      <c r="BB72" s="72">
        <f t="shared" si="6"/>
      </c>
      <c r="BC72" s="72">
        <f ca="1" t="shared" si="7"/>
      </c>
      <c r="BD72" s="72">
        <f ca="1">IF(BC72="","",IF(INDIRECT(B72&amp;"!$EO$11")=0,"",INT(MID(TEXT('請求書'!$D$20,"yyyymmdd"),1,6)&amp;TEXT(INDIRECT(B72&amp;"!$EO$11"),"00"))))</f>
      </c>
      <c r="BE72" s="72">
        <f ca="1">IF(BC72="","",IF(INDIRECT(B72&amp;"!$EO$12")=0,"",INT(MID(TEXT('請求書'!$D$20,"yyyymmdd"),1,6)&amp;TEXT(INDIRECT(B72&amp;"!$EO$12"),"00"))))</f>
      </c>
      <c r="BF72" s="73">
        <f t="shared" si="8"/>
      </c>
      <c r="BG72" s="73">
        <f t="shared" si="9"/>
      </c>
    </row>
    <row r="73" spans="1:59" ht="13.5">
      <c r="A73" s="50">
        <f>HYPERLINK("#"&amp;INT('受給者一覧'!B73)&amp;"!g3",ROW(A73)-2)</f>
        <v>71</v>
      </c>
      <c r="C73" s="75"/>
      <c r="D73" s="75"/>
      <c r="AR73" s="74"/>
      <c r="AS73" s="74"/>
      <c r="BA73" s="72">
        <f ca="1" t="shared" si="5"/>
      </c>
      <c r="BB73" s="72">
        <f t="shared" si="6"/>
      </c>
      <c r="BC73" s="72">
        <f ca="1" t="shared" si="7"/>
      </c>
      <c r="BD73" s="72">
        <f ca="1">IF(BC73="","",IF(INDIRECT(B73&amp;"!$EO$11")=0,"",INT(MID(TEXT('請求書'!$D$20,"yyyymmdd"),1,6)&amp;TEXT(INDIRECT(B73&amp;"!$EO$11"),"00"))))</f>
      </c>
      <c r="BE73" s="72">
        <f ca="1">IF(BC73="","",IF(INDIRECT(B73&amp;"!$EO$12")=0,"",INT(MID(TEXT('請求書'!$D$20,"yyyymmdd"),1,6)&amp;TEXT(INDIRECT(B73&amp;"!$EO$12"),"00"))))</f>
      </c>
      <c r="BF73" s="73">
        <f t="shared" si="8"/>
      </c>
      <c r="BG73" s="73">
        <f t="shared" si="9"/>
      </c>
    </row>
    <row r="74" spans="1:59" ht="13.5">
      <c r="A74" s="50">
        <f>HYPERLINK("#"&amp;INT('受給者一覧'!B74)&amp;"!g3",ROW(A74)-2)</f>
        <v>72</v>
      </c>
      <c r="C74" s="75"/>
      <c r="D74" s="75"/>
      <c r="AR74" s="74"/>
      <c r="AS74" s="74"/>
      <c r="BA74" s="72">
        <f ca="1" t="shared" si="5"/>
      </c>
      <c r="BB74" s="72">
        <f t="shared" si="6"/>
      </c>
      <c r="BC74" s="72">
        <f ca="1" t="shared" si="7"/>
      </c>
      <c r="BD74" s="72">
        <f ca="1">IF(BC74="","",IF(INDIRECT(B74&amp;"!$EO$11")=0,"",INT(MID(TEXT('請求書'!$D$20,"yyyymmdd"),1,6)&amp;TEXT(INDIRECT(B74&amp;"!$EO$11"),"00"))))</f>
      </c>
      <c r="BE74" s="72">
        <f ca="1">IF(BC74="","",IF(INDIRECT(B74&amp;"!$EO$12")=0,"",INT(MID(TEXT('請求書'!$D$20,"yyyymmdd"),1,6)&amp;TEXT(INDIRECT(B74&amp;"!$EO$12"),"00"))))</f>
      </c>
      <c r="BF74" s="73">
        <f t="shared" si="8"/>
      </c>
      <c r="BG74" s="73">
        <f t="shared" si="9"/>
      </c>
    </row>
    <row r="75" spans="1:59" ht="13.5">
      <c r="A75" s="50">
        <f>HYPERLINK("#"&amp;INT('受給者一覧'!B75)&amp;"!g3",ROW(A75)-2)</f>
        <v>73</v>
      </c>
      <c r="C75" s="75"/>
      <c r="D75" s="75"/>
      <c r="AR75" s="74"/>
      <c r="AS75" s="74"/>
      <c r="BA75" s="72">
        <f ca="1" t="shared" si="5"/>
      </c>
      <c r="BB75" s="72">
        <f t="shared" si="6"/>
      </c>
      <c r="BC75" s="72">
        <f ca="1" t="shared" si="7"/>
      </c>
      <c r="BD75" s="72">
        <f ca="1">IF(BC75="","",IF(INDIRECT(B75&amp;"!$EO$11")=0,"",INT(MID(TEXT('請求書'!$D$20,"yyyymmdd"),1,6)&amp;TEXT(INDIRECT(B75&amp;"!$EO$11"),"00"))))</f>
      </c>
      <c r="BE75" s="72">
        <f ca="1">IF(BC75="","",IF(INDIRECT(B75&amp;"!$EO$12")=0,"",INT(MID(TEXT('請求書'!$D$20,"yyyymmdd"),1,6)&amp;TEXT(INDIRECT(B75&amp;"!$EO$12"),"00"))))</f>
      </c>
      <c r="BF75" s="73">
        <f t="shared" si="8"/>
      </c>
      <c r="BG75" s="73">
        <f t="shared" si="9"/>
      </c>
    </row>
    <row r="76" spans="1:59" ht="13.5">
      <c r="A76" s="50">
        <f>HYPERLINK("#"&amp;INT('受給者一覧'!B76)&amp;"!g3",ROW(A76)-2)</f>
        <v>74</v>
      </c>
      <c r="C76" s="75"/>
      <c r="D76" s="75"/>
      <c r="AR76" s="74"/>
      <c r="AS76" s="74"/>
      <c r="BA76" s="72">
        <f ca="1" t="shared" si="5"/>
      </c>
      <c r="BB76" s="72">
        <f t="shared" si="6"/>
      </c>
      <c r="BC76" s="72">
        <f ca="1" t="shared" si="7"/>
      </c>
      <c r="BD76" s="72">
        <f ca="1">IF(BC76="","",IF(INDIRECT(B76&amp;"!$EO$11")=0,"",INT(MID(TEXT('請求書'!$D$20,"yyyymmdd"),1,6)&amp;TEXT(INDIRECT(B76&amp;"!$EO$11"),"00"))))</f>
      </c>
      <c r="BE76" s="72">
        <f ca="1">IF(BC76="","",IF(INDIRECT(B76&amp;"!$EO$12")=0,"",INT(MID(TEXT('請求書'!$D$20,"yyyymmdd"),1,6)&amp;TEXT(INDIRECT(B76&amp;"!$EO$12"),"00"))))</f>
      </c>
      <c r="BF76" s="73">
        <f t="shared" si="8"/>
      </c>
      <c r="BG76" s="73">
        <f t="shared" si="9"/>
      </c>
    </row>
    <row r="77" spans="1:59" ht="13.5">
      <c r="A77" s="50">
        <f>HYPERLINK("#"&amp;INT('受給者一覧'!B77)&amp;"!g3",ROW(A77)-2)</f>
        <v>75</v>
      </c>
      <c r="C77" s="75"/>
      <c r="D77" s="75"/>
      <c r="AR77" s="74"/>
      <c r="AS77" s="74"/>
      <c r="BA77" s="72">
        <f ca="1" t="shared" si="5"/>
      </c>
      <c r="BB77" s="72">
        <f t="shared" si="6"/>
      </c>
      <c r="BC77" s="72">
        <f ca="1" t="shared" si="7"/>
      </c>
      <c r="BD77" s="72">
        <f ca="1">IF(BC77="","",IF(INDIRECT(B77&amp;"!$EO$11")=0,"",INT(MID(TEXT('請求書'!$D$20,"yyyymmdd"),1,6)&amp;TEXT(INDIRECT(B77&amp;"!$EO$11"),"00"))))</f>
      </c>
      <c r="BE77" s="72">
        <f ca="1">IF(BC77="","",IF(INDIRECT(B77&amp;"!$EO$12")=0,"",INT(MID(TEXT('請求書'!$D$20,"yyyymmdd"),1,6)&amp;TEXT(INDIRECT(B77&amp;"!$EO$12"),"00"))))</f>
      </c>
      <c r="BF77" s="73">
        <f t="shared" si="8"/>
      </c>
      <c r="BG77" s="73">
        <f t="shared" si="9"/>
      </c>
    </row>
    <row r="78" spans="1:59" ht="13.5">
      <c r="A78" s="50">
        <f>HYPERLINK("#"&amp;INT('受給者一覧'!B78)&amp;"!g3",ROW(A78)-2)</f>
        <v>76</v>
      </c>
      <c r="C78" s="75"/>
      <c r="D78" s="75"/>
      <c r="AR78" s="74"/>
      <c r="AS78" s="74"/>
      <c r="BA78" s="72">
        <f ca="1" t="shared" si="5"/>
      </c>
      <c r="BB78" s="72">
        <f t="shared" si="6"/>
      </c>
      <c r="BC78" s="72">
        <f ca="1" t="shared" si="7"/>
      </c>
      <c r="BD78" s="72">
        <f ca="1">IF(BC78="","",IF(INDIRECT(B78&amp;"!$EO$11")=0,"",INT(MID(TEXT('請求書'!$D$20,"yyyymmdd"),1,6)&amp;TEXT(INDIRECT(B78&amp;"!$EO$11"),"00"))))</f>
      </c>
      <c r="BE78" s="72">
        <f ca="1">IF(BC78="","",IF(INDIRECT(B78&amp;"!$EO$12")=0,"",INT(MID(TEXT('請求書'!$D$20,"yyyymmdd"),1,6)&amp;TEXT(INDIRECT(B78&amp;"!$EO$12"),"00"))))</f>
      </c>
      <c r="BF78" s="73">
        <f t="shared" si="8"/>
      </c>
      <c r="BG78" s="73">
        <f t="shared" si="9"/>
      </c>
    </row>
    <row r="79" spans="1:59" ht="13.5">
      <c r="A79" s="50">
        <f>HYPERLINK("#"&amp;INT('受給者一覧'!B79)&amp;"!g3",ROW(A79)-2)</f>
        <v>77</v>
      </c>
      <c r="C79" s="75"/>
      <c r="D79" s="75"/>
      <c r="AR79" s="74"/>
      <c r="AS79" s="74"/>
      <c r="BA79" s="72">
        <f ca="1" t="shared" si="5"/>
      </c>
      <c r="BB79" s="72">
        <f t="shared" si="6"/>
      </c>
      <c r="BC79" s="72">
        <f ca="1" t="shared" si="7"/>
      </c>
      <c r="BD79" s="72">
        <f ca="1">IF(BC79="","",IF(INDIRECT(B79&amp;"!$EO$11")=0,"",INT(MID(TEXT('請求書'!$D$20,"yyyymmdd"),1,6)&amp;TEXT(INDIRECT(B79&amp;"!$EO$11"),"00"))))</f>
      </c>
      <c r="BE79" s="72">
        <f ca="1">IF(BC79="","",IF(INDIRECT(B79&amp;"!$EO$12")=0,"",INT(MID(TEXT('請求書'!$D$20,"yyyymmdd"),1,6)&amp;TEXT(INDIRECT(B79&amp;"!$EO$12"),"00"))))</f>
      </c>
      <c r="BF79" s="73">
        <f t="shared" si="8"/>
      </c>
      <c r="BG79" s="73">
        <f t="shared" si="9"/>
      </c>
    </row>
    <row r="80" spans="1:59" ht="13.5">
      <c r="A80" s="50">
        <f>HYPERLINK("#"&amp;INT('受給者一覧'!B80)&amp;"!g3",ROW(A80)-2)</f>
        <v>78</v>
      </c>
      <c r="C80" s="75"/>
      <c r="D80" s="75"/>
      <c r="AR80" s="74"/>
      <c r="AS80" s="74"/>
      <c r="BA80" s="72">
        <f ca="1" t="shared" si="5"/>
      </c>
      <c r="BB80" s="72">
        <f t="shared" si="6"/>
      </c>
      <c r="BC80" s="72">
        <f ca="1" t="shared" si="7"/>
      </c>
      <c r="BD80" s="72">
        <f ca="1">IF(BC80="","",IF(INDIRECT(B80&amp;"!$EO$11")=0,"",INT(MID(TEXT('請求書'!$D$20,"yyyymmdd"),1,6)&amp;TEXT(INDIRECT(B80&amp;"!$EO$11"),"00"))))</f>
      </c>
      <c r="BE80" s="72">
        <f ca="1">IF(BC80="","",IF(INDIRECT(B80&amp;"!$EO$12")=0,"",INT(MID(TEXT('請求書'!$D$20,"yyyymmdd"),1,6)&amp;TEXT(INDIRECT(B80&amp;"!$EO$12"),"00"))))</f>
      </c>
      <c r="BF80" s="73">
        <f t="shared" si="8"/>
      </c>
      <c r="BG80" s="73">
        <f t="shared" si="9"/>
      </c>
    </row>
    <row r="81" spans="1:59" ht="13.5">
      <c r="A81" s="50">
        <f>HYPERLINK("#"&amp;INT('受給者一覧'!B81)&amp;"!g3",ROW(A81)-2)</f>
        <v>79</v>
      </c>
      <c r="C81" s="75"/>
      <c r="D81" s="75"/>
      <c r="AR81" s="74"/>
      <c r="AS81" s="74"/>
      <c r="BA81" s="72">
        <f ca="1" t="shared" si="5"/>
      </c>
      <c r="BB81" s="72">
        <f t="shared" si="6"/>
      </c>
      <c r="BC81" s="72">
        <f ca="1" t="shared" si="7"/>
      </c>
      <c r="BD81" s="72">
        <f ca="1">IF(BC81="","",IF(INDIRECT(B81&amp;"!$EO$11")=0,"",INT(MID(TEXT('請求書'!$D$20,"yyyymmdd"),1,6)&amp;TEXT(INDIRECT(B81&amp;"!$EO$11"),"00"))))</f>
      </c>
      <c r="BE81" s="72">
        <f ca="1">IF(BC81="","",IF(INDIRECT(B81&amp;"!$EO$12")=0,"",INT(MID(TEXT('請求書'!$D$20,"yyyymmdd"),1,6)&amp;TEXT(INDIRECT(B81&amp;"!$EO$12"),"00"))))</f>
      </c>
      <c r="BF81" s="73">
        <f t="shared" si="8"/>
      </c>
      <c r="BG81" s="73">
        <f t="shared" si="9"/>
      </c>
    </row>
    <row r="82" spans="1:59" ht="13.5">
      <c r="A82" s="50">
        <f>HYPERLINK("#"&amp;INT('受給者一覧'!B82)&amp;"!g3",ROW(A82)-2)</f>
        <v>80</v>
      </c>
      <c r="C82" s="75"/>
      <c r="D82" s="75"/>
      <c r="AR82" s="74"/>
      <c r="AS82" s="74"/>
      <c r="BA82" s="72">
        <f ca="1" t="shared" si="5"/>
      </c>
      <c r="BB82" s="72">
        <f t="shared" si="6"/>
      </c>
      <c r="BC82" s="72">
        <f ca="1" t="shared" si="7"/>
      </c>
      <c r="BD82" s="72">
        <f ca="1">IF(BC82="","",IF(INDIRECT(B82&amp;"!$EO$11")=0,"",INT(MID(TEXT('請求書'!$D$20,"yyyymmdd"),1,6)&amp;TEXT(INDIRECT(B82&amp;"!$EO$11"),"00"))))</f>
      </c>
      <c r="BE82" s="72">
        <f ca="1">IF(BC82="","",IF(INDIRECT(B82&amp;"!$EO$12")=0,"",INT(MID(TEXT('請求書'!$D$20,"yyyymmdd"),1,6)&amp;TEXT(INDIRECT(B82&amp;"!$EO$12"),"00"))))</f>
      </c>
      <c r="BF82" s="73">
        <f t="shared" si="8"/>
      </c>
      <c r="BG82" s="73">
        <f t="shared" si="9"/>
      </c>
    </row>
    <row r="83" spans="1:59" ht="13.5">
      <c r="A83" s="50">
        <f>HYPERLINK("#"&amp;INT('受給者一覧'!B83)&amp;"!g3",ROW(A83)-2)</f>
        <v>81</v>
      </c>
      <c r="C83" s="75"/>
      <c r="D83" s="75"/>
      <c r="AR83" s="74"/>
      <c r="AS83" s="74"/>
      <c r="BA83" s="72">
        <f ca="1" t="shared" si="5"/>
      </c>
      <c r="BB83" s="72">
        <f t="shared" si="6"/>
      </c>
      <c r="BC83" s="72">
        <f ca="1" t="shared" si="7"/>
      </c>
      <c r="BD83" s="72">
        <f ca="1">IF(BC83="","",IF(INDIRECT(B83&amp;"!$EO$11")=0,"",INT(MID(TEXT('請求書'!$D$20,"yyyymmdd"),1,6)&amp;TEXT(INDIRECT(B83&amp;"!$EO$11"),"00"))))</f>
      </c>
      <c r="BE83" s="72">
        <f ca="1">IF(BC83="","",IF(INDIRECT(B83&amp;"!$EO$12")=0,"",INT(MID(TEXT('請求書'!$D$20,"yyyymmdd"),1,6)&amp;TEXT(INDIRECT(B83&amp;"!$EO$12"),"00"))))</f>
      </c>
      <c r="BF83" s="73">
        <f t="shared" si="8"/>
      </c>
      <c r="BG83" s="73">
        <f t="shared" si="9"/>
      </c>
    </row>
    <row r="84" spans="1:59" ht="13.5">
      <c r="A84" s="50">
        <f>HYPERLINK("#"&amp;INT('受給者一覧'!B84)&amp;"!g3",ROW(A84)-2)</f>
        <v>82</v>
      </c>
      <c r="C84" s="75"/>
      <c r="D84" s="75"/>
      <c r="AR84" s="74"/>
      <c r="AS84" s="74"/>
      <c r="BA84" s="72">
        <f ca="1" t="shared" si="5"/>
      </c>
      <c r="BB84" s="72">
        <f t="shared" si="6"/>
      </c>
      <c r="BC84" s="72">
        <f ca="1" t="shared" si="7"/>
      </c>
      <c r="BD84" s="72">
        <f ca="1">IF(BC84="","",IF(INDIRECT(B84&amp;"!$EO$11")=0,"",INT(MID(TEXT('請求書'!$D$20,"yyyymmdd"),1,6)&amp;TEXT(INDIRECT(B84&amp;"!$EO$11"),"00"))))</f>
      </c>
      <c r="BE84" s="72">
        <f ca="1">IF(BC84="","",IF(INDIRECT(B84&amp;"!$EO$12")=0,"",INT(MID(TEXT('請求書'!$D$20,"yyyymmdd"),1,6)&amp;TEXT(INDIRECT(B84&amp;"!$EO$12"),"00"))))</f>
      </c>
      <c r="BF84" s="73">
        <f t="shared" si="8"/>
      </c>
      <c r="BG84" s="73">
        <f t="shared" si="9"/>
      </c>
    </row>
    <row r="85" spans="1:59" ht="13.5">
      <c r="A85" s="50">
        <f>HYPERLINK("#"&amp;INT('受給者一覧'!B85)&amp;"!g3",ROW(A85)-2)</f>
        <v>83</v>
      </c>
      <c r="C85" s="75"/>
      <c r="D85" s="75"/>
      <c r="AR85" s="74"/>
      <c r="AS85" s="74"/>
      <c r="BA85" s="72">
        <f ca="1" t="shared" si="5"/>
      </c>
      <c r="BB85" s="72">
        <f t="shared" si="6"/>
      </c>
      <c r="BC85" s="72">
        <f ca="1" t="shared" si="7"/>
      </c>
      <c r="BD85" s="72">
        <f ca="1">IF(BC85="","",IF(INDIRECT(B85&amp;"!$EO$11")=0,"",INT(MID(TEXT('請求書'!$D$20,"yyyymmdd"),1,6)&amp;TEXT(INDIRECT(B85&amp;"!$EO$11"),"00"))))</f>
      </c>
      <c r="BE85" s="72">
        <f ca="1">IF(BC85="","",IF(INDIRECT(B85&amp;"!$EO$12")=0,"",INT(MID(TEXT('請求書'!$D$20,"yyyymmdd"),1,6)&amp;TEXT(INDIRECT(B85&amp;"!$EO$12"),"00"))))</f>
      </c>
      <c r="BF85" s="73">
        <f t="shared" si="8"/>
      </c>
      <c r="BG85" s="73">
        <f t="shared" si="9"/>
      </c>
    </row>
    <row r="86" spans="1:59" ht="13.5">
      <c r="A86" s="50">
        <f>HYPERLINK("#"&amp;INT('受給者一覧'!B86)&amp;"!g3",ROW(A86)-2)</f>
        <v>84</v>
      </c>
      <c r="C86" s="75"/>
      <c r="D86" s="75"/>
      <c r="AR86" s="74"/>
      <c r="AS86" s="74"/>
      <c r="BA86" s="72">
        <f ca="1" t="shared" si="5"/>
      </c>
      <c r="BB86" s="72">
        <f t="shared" si="6"/>
      </c>
      <c r="BC86" s="72">
        <f ca="1" t="shared" si="7"/>
      </c>
      <c r="BD86" s="72">
        <f ca="1">IF(BC86="","",IF(INDIRECT(B86&amp;"!$EO$11")=0,"",INT(MID(TEXT('請求書'!$D$20,"yyyymmdd"),1,6)&amp;TEXT(INDIRECT(B86&amp;"!$EO$11"),"00"))))</f>
      </c>
      <c r="BE86" s="72">
        <f ca="1">IF(BC86="","",IF(INDIRECT(B86&amp;"!$EO$12")=0,"",INT(MID(TEXT('請求書'!$D$20,"yyyymmdd"),1,6)&amp;TEXT(INDIRECT(B86&amp;"!$EO$12"),"00"))))</f>
      </c>
      <c r="BF86" s="73">
        <f t="shared" si="8"/>
      </c>
      <c r="BG86" s="73">
        <f t="shared" si="9"/>
      </c>
    </row>
    <row r="87" spans="1:59" ht="13.5">
      <c r="A87" s="50">
        <f>HYPERLINK("#"&amp;INT('受給者一覧'!B87)&amp;"!g3",ROW(A87)-2)</f>
        <v>85</v>
      </c>
      <c r="C87" s="75"/>
      <c r="D87" s="75"/>
      <c r="AR87" s="74"/>
      <c r="AS87" s="74"/>
      <c r="BA87" s="72">
        <f ca="1" t="shared" si="5"/>
      </c>
      <c r="BB87" s="72">
        <f t="shared" si="6"/>
      </c>
      <c r="BC87" s="72">
        <f ca="1" t="shared" si="7"/>
      </c>
      <c r="BD87" s="72">
        <f ca="1">IF(BC87="","",IF(INDIRECT(B87&amp;"!$EO$11")=0,"",INT(MID(TEXT('請求書'!$D$20,"yyyymmdd"),1,6)&amp;TEXT(INDIRECT(B87&amp;"!$EO$11"),"00"))))</f>
      </c>
      <c r="BE87" s="72">
        <f ca="1">IF(BC87="","",IF(INDIRECT(B87&amp;"!$EO$12")=0,"",INT(MID(TEXT('請求書'!$D$20,"yyyymmdd"),1,6)&amp;TEXT(INDIRECT(B87&amp;"!$EO$12"),"00"))))</f>
      </c>
      <c r="BF87" s="73">
        <f t="shared" si="8"/>
      </c>
      <c r="BG87" s="73">
        <f t="shared" si="9"/>
      </c>
    </row>
    <row r="88" spans="1:59" ht="13.5">
      <c r="A88" s="50">
        <f>HYPERLINK("#"&amp;INT('受給者一覧'!B88)&amp;"!g3",ROW(A88)-2)</f>
        <v>86</v>
      </c>
      <c r="C88" s="75"/>
      <c r="D88" s="75"/>
      <c r="AR88" s="74"/>
      <c r="AS88" s="74"/>
      <c r="BA88" s="72">
        <f ca="1" t="shared" si="5"/>
      </c>
      <c r="BB88" s="72">
        <f t="shared" si="6"/>
      </c>
      <c r="BC88" s="72">
        <f ca="1" t="shared" si="7"/>
      </c>
      <c r="BD88" s="72">
        <f ca="1">IF(BC88="","",IF(INDIRECT(B88&amp;"!$EO$11")=0,"",INT(MID(TEXT('請求書'!$D$20,"yyyymmdd"),1,6)&amp;TEXT(INDIRECT(B88&amp;"!$EO$11"),"00"))))</f>
      </c>
      <c r="BE88" s="72">
        <f ca="1">IF(BC88="","",IF(INDIRECT(B88&amp;"!$EO$12")=0,"",INT(MID(TEXT('請求書'!$D$20,"yyyymmdd"),1,6)&amp;TEXT(INDIRECT(B88&amp;"!$EO$12"),"00"))))</f>
      </c>
      <c r="BF88" s="73">
        <f t="shared" si="8"/>
      </c>
      <c r="BG88" s="73">
        <f t="shared" si="9"/>
      </c>
    </row>
    <row r="89" spans="1:59" ht="13.5">
      <c r="A89" s="50">
        <f>HYPERLINK("#"&amp;INT('受給者一覧'!B89)&amp;"!g3",ROW(A89)-2)</f>
        <v>87</v>
      </c>
      <c r="C89" s="75"/>
      <c r="D89" s="75"/>
      <c r="AR89" s="74"/>
      <c r="AS89" s="74"/>
      <c r="BA89" s="72">
        <f ca="1" t="shared" si="5"/>
      </c>
      <c r="BB89" s="72">
        <f t="shared" si="6"/>
      </c>
      <c r="BC89" s="72">
        <f ca="1" t="shared" si="7"/>
      </c>
      <c r="BD89" s="72">
        <f ca="1">IF(BC89="","",IF(INDIRECT(B89&amp;"!$EO$11")=0,"",INT(MID(TEXT('請求書'!$D$20,"yyyymmdd"),1,6)&amp;TEXT(INDIRECT(B89&amp;"!$EO$11"),"00"))))</f>
      </c>
      <c r="BE89" s="72">
        <f ca="1">IF(BC89="","",IF(INDIRECT(B89&amp;"!$EO$12")=0,"",INT(MID(TEXT('請求書'!$D$20,"yyyymmdd"),1,6)&amp;TEXT(INDIRECT(B89&amp;"!$EO$12"),"00"))))</f>
      </c>
      <c r="BF89" s="73">
        <f t="shared" si="8"/>
      </c>
      <c r="BG89" s="73">
        <f t="shared" si="9"/>
      </c>
    </row>
    <row r="90" spans="1:59" ht="13.5">
      <c r="A90" s="50">
        <f>HYPERLINK("#"&amp;INT('受給者一覧'!B90)&amp;"!g3",ROW(A90)-2)</f>
        <v>88</v>
      </c>
      <c r="C90" s="75"/>
      <c r="D90" s="75"/>
      <c r="AR90" s="74"/>
      <c r="AS90" s="74"/>
      <c r="BA90" s="72">
        <f ca="1" t="shared" si="5"/>
      </c>
      <c r="BB90" s="72">
        <f t="shared" si="6"/>
      </c>
      <c r="BC90" s="72">
        <f ca="1" t="shared" si="7"/>
      </c>
      <c r="BD90" s="72">
        <f ca="1">IF(BC90="","",IF(INDIRECT(B90&amp;"!$EO$11")=0,"",INT(MID(TEXT('請求書'!$D$20,"yyyymmdd"),1,6)&amp;TEXT(INDIRECT(B90&amp;"!$EO$11"),"00"))))</f>
      </c>
      <c r="BE90" s="72">
        <f ca="1">IF(BC90="","",IF(INDIRECT(B90&amp;"!$EO$12")=0,"",INT(MID(TEXT('請求書'!$D$20,"yyyymmdd"),1,6)&amp;TEXT(INDIRECT(B90&amp;"!$EO$12"),"00"))))</f>
      </c>
      <c r="BF90" s="73">
        <f t="shared" si="8"/>
      </c>
      <c r="BG90" s="73">
        <f t="shared" si="9"/>
      </c>
    </row>
    <row r="91" spans="1:59" ht="13.5">
      <c r="A91" s="50">
        <f>HYPERLINK("#"&amp;INT('受給者一覧'!B91)&amp;"!g3",ROW(A91)-2)</f>
        <v>89</v>
      </c>
      <c r="C91" s="75"/>
      <c r="D91" s="75"/>
      <c r="AR91" s="74"/>
      <c r="AS91" s="74"/>
      <c r="BA91" s="72">
        <f ca="1" t="shared" si="5"/>
      </c>
      <c r="BB91" s="72">
        <f t="shared" si="6"/>
      </c>
      <c r="BC91" s="72">
        <f ca="1" t="shared" si="7"/>
      </c>
      <c r="BD91" s="72">
        <f ca="1">IF(BC91="","",IF(INDIRECT(B91&amp;"!$EO$11")=0,"",INT(MID(TEXT('請求書'!$D$20,"yyyymmdd"),1,6)&amp;TEXT(INDIRECT(B91&amp;"!$EO$11"),"00"))))</f>
      </c>
      <c r="BE91" s="72">
        <f ca="1">IF(BC91="","",IF(INDIRECT(B91&amp;"!$EO$12")=0,"",INT(MID(TEXT('請求書'!$D$20,"yyyymmdd"),1,6)&amp;TEXT(INDIRECT(B91&amp;"!$EO$12"),"00"))))</f>
      </c>
      <c r="BF91" s="73">
        <f t="shared" si="8"/>
      </c>
      <c r="BG91" s="73">
        <f t="shared" si="9"/>
      </c>
    </row>
    <row r="92" spans="1:59" ht="13.5">
      <c r="A92" s="50">
        <f>HYPERLINK("#"&amp;INT('受給者一覧'!B92)&amp;"!g3",ROW(A92)-2)</f>
        <v>90</v>
      </c>
      <c r="C92" s="75"/>
      <c r="D92" s="75"/>
      <c r="AR92" s="74"/>
      <c r="AS92" s="74"/>
      <c r="BA92" s="72">
        <f ca="1" t="shared" si="5"/>
      </c>
      <c r="BB92" s="72">
        <f t="shared" si="6"/>
      </c>
      <c r="BC92" s="72">
        <f ca="1" t="shared" si="7"/>
      </c>
      <c r="BD92" s="72">
        <f ca="1">IF(BC92="","",IF(INDIRECT(B92&amp;"!$EO$11")=0,"",INT(MID(TEXT('請求書'!$D$20,"yyyymmdd"),1,6)&amp;TEXT(INDIRECT(B92&amp;"!$EO$11"),"00"))))</f>
      </c>
      <c r="BE92" s="72">
        <f ca="1">IF(BC92="","",IF(INDIRECT(B92&amp;"!$EO$12")=0,"",INT(MID(TEXT('請求書'!$D$20,"yyyymmdd"),1,6)&amp;TEXT(INDIRECT(B92&amp;"!$EO$12"),"00"))))</f>
      </c>
      <c r="BF92" s="73">
        <f t="shared" si="8"/>
      </c>
      <c r="BG92" s="73">
        <f t="shared" si="9"/>
      </c>
    </row>
    <row r="93" spans="1:59" ht="13.5">
      <c r="A93" s="50">
        <f>HYPERLINK("#"&amp;INT('受給者一覧'!B93)&amp;"!g3",ROW(A93)-2)</f>
        <v>91</v>
      </c>
      <c r="C93" s="75"/>
      <c r="D93" s="75"/>
      <c r="AR93" s="74"/>
      <c r="AS93" s="74"/>
      <c r="BA93" s="72">
        <f ca="1" t="shared" si="5"/>
      </c>
      <c r="BB93" s="72">
        <f t="shared" si="6"/>
      </c>
      <c r="BC93" s="72">
        <f ca="1" t="shared" si="7"/>
      </c>
      <c r="BD93" s="72">
        <f ca="1">IF(BC93="","",IF(INDIRECT(B93&amp;"!$EO$11")=0,"",INT(MID(TEXT('請求書'!$D$20,"yyyymmdd"),1,6)&amp;TEXT(INDIRECT(B93&amp;"!$EO$11"),"00"))))</f>
      </c>
      <c r="BE93" s="72">
        <f ca="1">IF(BC93="","",IF(INDIRECT(B93&amp;"!$EO$12")=0,"",INT(MID(TEXT('請求書'!$D$20,"yyyymmdd"),1,6)&amp;TEXT(INDIRECT(B93&amp;"!$EO$12"),"00"))))</f>
      </c>
      <c r="BF93" s="73">
        <f t="shared" si="8"/>
      </c>
      <c r="BG93" s="73">
        <f t="shared" si="9"/>
      </c>
    </row>
    <row r="94" spans="1:59" ht="13.5">
      <c r="A94" s="50">
        <f>HYPERLINK("#"&amp;INT('受給者一覧'!B94)&amp;"!g3",ROW(A94)-2)</f>
        <v>92</v>
      </c>
      <c r="C94" s="75"/>
      <c r="D94" s="75"/>
      <c r="AR94" s="74"/>
      <c r="AS94" s="74"/>
      <c r="BA94" s="72">
        <f ca="1" t="shared" si="5"/>
      </c>
      <c r="BB94" s="72">
        <f t="shared" si="6"/>
      </c>
      <c r="BC94" s="72">
        <f ca="1" t="shared" si="7"/>
      </c>
      <c r="BD94" s="72">
        <f ca="1">IF(BC94="","",IF(INDIRECT(B94&amp;"!$EO$11")=0,"",INT(MID(TEXT('請求書'!$D$20,"yyyymmdd"),1,6)&amp;TEXT(INDIRECT(B94&amp;"!$EO$11"),"00"))))</f>
      </c>
      <c r="BE94" s="72">
        <f ca="1">IF(BC94="","",IF(INDIRECT(B94&amp;"!$EO$12")=0,"",INT(MID(TEXT('請求書'!$D$20,"yyyymmdd"),1,6)&amp;TEXT(INDIRECT(B94&amp;"!$EO$12"),"00"))))</f>
      </c>
      <c r="BF94" s="73">
        <f t="shared" si="8"/>
      </c>
      <c r="BG94" s="73">
        <f t="shared" si="9"/>
      </c>
    </row>
    <row r="95" spans="1:59" ht="13.5">
      <c r="A95" s="50">
        <f>HYPERLINK("#"&amp;INT('受給者一覧'!B95)&amp;"!g3",ROW(A95)-2)</f>
        <v>93</v>
      </c>
      <c r="C95" s="75"/>
      <c r="D95" s="75"/>
      <c r="AR95" s="74"/>
      <c r="AS95" s="74"/>
      <c r="BA95" s="72">
        <f ca="1" t="shared" si="5"/>
      </c>
      <c r="BB95" s="72">
        <f t="shared" si="6"/>
      </c>
      <c r="BC95" s="72">
        <f ca="1" t="shared" si="7"/>
      </c>
      <c r="BD95" s="72">
        <f ca="1">IF(BC95="","",IF(INDIRECT(B95&amp;"!$EO$11")=0,"",INT(MID(TEXT('請求書'!$D$20,"yyyymmdd"),1,6)&amp;TEXT(INDIRECT(B95&amp;"!$EO$11"),"00"))))</f>
      </c>
      <c r="BE95" s="72">
        <f ca="1">IF(BC95="","",IF(INDIRECT(B95&amp;"!$EO$12")=0,"",INT(MID(TEXT('請求書'!$D$20,"yyyymmdd"),1,6)&amp;TEXT(INDIRECT(B95&amp;"!$EO$12"),"00"))))</f>
      </c>
      <c r="BF95" s="73">
        <f t="shared" si="8"/>
      </c>
      <c r="BG95" s="73">
        <f t="shared" si="9"/>
      </c>
    </row>
    <row r="96" spans="1:59" ht="13.5">
      <c r="A96" s="50">
        <f>HYPERLINK("#"&amp;INT('受給者一覧'!B96)&amp;"!g3",ROW(A96)-2)</f>
        <v>94</v>
      </c>
      <c r="C96" s="75"/>
      <c r="D96" s="75"/>
      <c r="AR96" s="74"/>
      <c r="AS96" s="74"/>
      <c r="BA96" s="72">
        <f ca="1" t="shared" si="5"/>
      </c>
      <c r="BB96" s="72">
        <f t="shared" si="6"/>
      </c>
      <c r="BC96" s="72">
        <f ca="1" t="shared" si="7"/>
      </c>
      <c r="BD96" s="72">
        <f ca="1">IF(BC96="","",IF(INDIRECT(B96&amp;"!$EO$11")=0,"",INT(MID(TEXT('請求書'!$D$20,"yyyymmdd"),1,6)&amp;TEXT(INDIRECT(B96&amp;"!$EO$11"),"00"))))</f>
      </c>
      <c r="BE96" s="72">
        <f ca="1">IF(BC96="","",IF(INDIRECT(B96&amp;"!$EO$12")=0,"",INT(MID(TEXT('請求書'!$D$20,"yyyymmdd"),1,6)&amp;TEXT(INDIRECT(B96&amp;"!$EO$12"),"00"))))</f>
      </c>
      <c r="BF96" s="73">
        <f t="shared" si="8"/>
      </c>
      <c r="BG96" s="73">
        <f t="shared" si="9"/>
      </c>
    </row>
    <row r="97" spans="1:59" ht="13.5">
      <c r="A97" s="50">
        <f>HYPERLINK("#"&amp;INT('受給者一覧'!B97)&amp;"!g3",ROW(A97)-2)</f>
        <v>95</v>
      </c>
      <c r="C97" s="75"/>
      <c r="D97" s="75"/>
      <c r="AR97" s="74"/>
      <c r="AS97" s="74"/>
      <c r="BA97" s="72">
        <f ca="1" t="shared" si="5"/>
      </c>
      <c r="BB97" s="72">
        <f t="shared" si="6"/>
      </c>
      <c r="BC97" s="72">
        <f ca="1" t="shared" si="7"/>
      </c>
      <c r="BD97" s="72">
        <f ca="1">IF(BC97="","",IF(INDIRECT(B97&amp;"!$EO$11")=0,"",INT(MID(TEXT('請求書'!$D$20,"yyyymmdd"),1,6)&amp;TEXT(INDIRECT(B97&amp;"!$EO$11"),"00"))))</f>
      </c>
      <c r="BE97" s="72">
        <f ca="1">IF(BC97="","",IF(INDIRECT(B97&amp;"!$EO$12")=0,"",INT(MID(TEXT('請求書'!$D$20,"yyyymmdd"),1,6)&amp;TEXT(INDIRECT(B97&amp;"!$EO$12"),"00"))))</f>
      </c>
      <c r="BF97" s="73">
        <f t="shared" si="8"/>
      </c>
      <c r="BG97" s="73">
        <f t="shared" si="9"/>
      </c>
    </row>
    <row r="98" spans="1:59" ht="13.5">
      <c r="A98" s="50">
        <f>HYPERLINK("#"&amp;INT('受給者一覧'!B98)&amp;"!g3",ROW(A98)-2)</f>
        <v>96</v>
      </c>
      <c r="C98" s="75"/>
      <c r="D98" s="75"/>
      <c r="AR98" s="74"/>
      <c r="AS98" s="74"/>
      <c r="BA98" s="72">
        <f ca="1" t="shared" si="5"/>
      </c>
      <c r="BB98" s="72">
        <f t="shared" si="6"/>
      </c>
      <c r="BC98" s="72">
        <f ca="1" t="shared" si="7"/>
      </c>
      <c r="BD98" s="72">
        <f ca="1">IF(BC98="","",IF(INDIRECT(B98&amp;"!$EO$11")=0,"",INT(MID(TEXT('請求書'!$D$20,"yyyymmdd"),1,6)&amp;TEXT(INDIRECT(B98&amp;"!$EO$11"),"00"))))</f>
      </c>
      <c r="BE98" s="72">
        <f ca="1">IF(BC98="","",IF(INDIRECT(B98&amp;"!$EO$12")=0,"",INT(MID(TEXT('請求書'!$D$20,"yyyymmdd"),1,6)&amp;TEXT(INDIRECT(B98&amp;"!$EO$12"),"00"))))</f>
      </c>
      <c r="BF98" s="73">
        <f t="shared" si="8"/>
      </c>
      <c r="BG98" s="73">
        <f t="shared" si="9"/>
      </c>
    </row>
    <row r="99" spans="1:59" ht="13.5">
      <c r="A99" s="50">
        <f>HYPERLINK("#"&amp;INT('受給者一覧'!B99)&amp;"!g3",ROW(A99)-2)</f>
        <v>97</v>
      </c>
      <c r="C99" s="75"/>
      <c r="D99" s="75"/>
      <c r="AR99" s="74"/>
      <c r="AS99" s="74"/>
      <c r="BA99" s="72">
        <f ca="1" t="shared" si="5"/>
      </c>
      <c r="BB99" s="72">
        <f t="shared" si="6"/>
      </c>
      <c r="BC99" s="72">
        <f ca="1" t="shared" si="7"/>
      </c>
      <c r="BD99" s="72">
        <f ca="1">IF(BC99="","",IF(INDIRECT(B99&amp;"!$EO$11")=0,"",INT(MID(TEXT('請求書'!$D$20,"yyyymmdd"),1,6)&amp;TEXT(INDIRECT(B99&amp;"!$EO$11"),"00"))))</f>
      </c>
      <c r="BE99" s="72">
        <f ca="1">IF(BC99="","",IF(INDIRECT(B99&amp;"!$EO$12")=0,"",INT(MID(TEXT('請求書'!$D$20,"yyyymmdd"),1,6)&amp;TEXT(INDIRECT(B99&amp;"!$EO$12"),"00"))))</f>
      </c>
      <c r="BF99" s="73">
        <f t="shared" si="8"/>
      </c>
      <c r="BG99" s="73">
        <f t="shared" si="9"/>
      </c>
    </row>
    <row r="100" spans="1:59" ht="13.5">
      <c r="A100" s="50">
        <f>HYPERLINK("#"&amp;INT('受給者一覧'!B100)&amp;"!g3",ROW(A100)-2)</f>
        <v>98</v>
      </c>
      <c r="C100" s="75"/>
      <c r="D100" s="75"/>
      <c r="AR100" s="74"/>
      <c r="AS100" s="74"/>
      <c r="BA100" s="72">
        <f ca="1" t="shared" si="5"/>
      </c>
      <c r="BB100" s="72">
        <f t="shared" si="6"/>
      </c>
      <c r="BC100" s="72">
        <f ca="1" t="shared" si="7"/>
      </c>
      <c r="BD100" s="72">
        <f ca="1">IF(BC100="","",IF(INDIRECT(B100&amp;"!$EO$11")=0,"",INT(MID(TEXT('請求書'!$D$20,"yyyymmdd"),1,6)&amp;TEXT(INDIRECT(B100&amp;"!$EO$11"),"00"))))</f>
      </c>
      <c r="BE100" s="72">
        <f ca="1">IF(BC100="","",IF(INDIRECT(B100&amp;"!$EO$12")=0,"",INT(MID(TEXT('請求書'!$D$20,"yyyymmdd"),1,6)&amp;TEXT(INDIRECT(B100&amp;"!$EO$12"),"00"))))</f>
      </c>
      <c r="BF100" s="73">
        <f t="shared" si="8"/>
      </c>
      <c r="BG100" s="73">
        <f t="shared" si="9"/>
      </c>
    </row>
    <row r="101" spans="1:59" ht="13.5">
      <c r="A101" s="50">
        <f>HYPERLINK("#"&amp;INT('受給者一覧'!B101)&amp;"!g3",ROW(A101)-2)</f>
        <v>99</v>
      </c>
      <c r="C101" s="75"/>
      <c r="D101" s="75"/>
      <c r="AR101" s="74"/>
      <c r="AS101" s="74"/>
      <c r="BA101" s="72">
        <f ca="1" t="shared" si="5"/>
      </c>
      <c r="BB101" s="72">
        <f t="shared" si="6"/>
      </c>
      <c r="BC101" s="72">
        <f ca="1" t="shared" si="7"/>
      </c>
      <c r="BD101" s="72">
        <f ca="1">IF(BC101="","",IF(INDIRECT(B101&amp;"!$EO$11")=0,"",INT(MID(TEXT('請求書'!$D$20,"yyyymmdd"),1,6)&amp;TEXT(INDIRECT(B101&amp;"!$EO$11"),"00"))))</f>
      </c>
      <c r="BE101" s="72">
        <f ca="1">IF(BC101="","",IF(INDIRECT(B101&amp;"!$EO$12")=0,"",INT(MID(TEXT('請求書'!$D$20,"yyyymmdd"),1,6)&amp;TEXT(INDIRECT(B101&amp;"!$EO$12"),"00"))))</f>
      </c>
      <c r="BF101" s="73">
        <f t="shared" si="8"/>
      </c>
      <c r="BG101" s="73">
        <f t="shared" si="9"/>
      </c>
    </row>
    <row r="102" spans="1:59" ht="13.5">
      <c r="A102" s="50">
        <f>HYPERLINK("#"&amp;INT('受給者一覧'!B102)&amp;"!g3",ROW(A102)-2)</f>
        <v>100</v>
      </c>
      <c r="C102" s="75"/>
      <c r="D102" s="75"/>
      <c r="AR102" s="74"/>
      <c r="AS102" s="74"/>
      <c r="BA102" s="72">
        <f ca="1" t="shared" si="5"/>
      </c>
      <c r="BB102" s="72">
        <f t="shared" si="6"/>
      </c>
      <c r="BC102" s="72">
        <f ca="1" t="shared" si="7"/>
      </c>
      <c r="BD102" s="72">
        <f ca="1">IF(BC102="","",IF(INDIRECT(B102&amp;"!$EO$11")=0,"",INT(MID(TEXT('請求書'!$D$20,"yyyymmdd"),1,6)&amp;TEXT(INDIRECT(B102&amp;"!$EO$11"),"00"))))</f>
      </c>
      <c r="BE102" s="72">
        <f ca="1">IF(BC102="","",IF(INDIRECT(B102&amp;"!$EO$12")=0,"",INT(MID(TEXT('請求書'!$D$20,"yyyymmdd"),1,6)&amp;TEXT(INDIRECT(B102&amp;"!$EO$12"),"00"))))</f>
      </c>
      <c r="BF102" s="73">
        <f t="shared" si="8"/>
      </c>
      <c r="BG102" s="73">
        <f t="shared" si="9"/>
      </c>
    </row>
    <row r="103" spans="1:59" ht="13.5">
      <c r="A103" s="50">
        <f>HYPERLINK("#"&amp;INT('受給者一覧'!B103)&amp;"!g3",ROW(A103)-2)</f>
        <v>101</v>
      </c>
      <c r="AR103" s="74"/>
      <c r="AS103" s="74"/>
      <c r="BA103" s="72">
        <f ca="1" t="shared" si="5"/>
      </c>
      <c r="BB103" s="72">
        <f t="shared" si="6"/>
      </c>
      <c r="BC103" s="72">
        <f ca="1" t="shared" si="7"/>
      </c>
      <c r="BD103" s="72">
        <f ca="1">IF(BC103="","",IF(INDIRECT(B103&amp;"!$EO$11")=0,"",INT(MID(TEXT('請求書'!$D$20,"yyyymmdd"),1,6)&amp;TEXT(INDIRECT(B103&amp;"!$EO$11"),"00"))))</f>
      </c>
      <c r="BE103" s="72">
        <f ca="1">IF(BC103="","",IF(INDIRECT(B103&amp;"!$EO$12")=0,"",INT(MID(TEXT('請求書'!$D$20,"yyyymmdd"),1,6)&amp;TEXT(INDIRECT(B103&amp;"!$EO$12"),"00"))))</f>
      </c>
      <c r="BF103" s="73">
        <f t="shared" si="8"/>
      </c>
      <c r="BG103" s="73">
        <f t="shared" si="9"/>
      </c>
    </row>
    <row r="104" spans="1:59" ht="13.5">
      <c r="A104" s="50">
        <f>HYPERLINK("#"&amp;INT('受給者一覧'!B104)&amp;"!g3",ROW(A104)-2)</f>
        <v>102</v>
      </c>
      <c r="AR104" s="74"/>
      <c r="AS104" s="74"/>
      <c r="BA104" s="72">
        <f ca="1" t="shared" si="5"/>
      </c>
      <c r="BB104" s="72">
        <f t="shared" si="6"/>
      </c>
      <c r="BC104" s="72">
        <f ca="1" t="shared" si="7"/>
      </c>
      <c r="BD104" s="72">
        <f ca="1">IF(BC104="","",IF(INDIRECT(B104&amp;"!$EO$11")=0,"",INT(MID(TEXT('請求書'!$D$20,"yyyymmdd"),1,6)&amp;TEXT(INDIRECT(B104&amp;"!$EO$11"),"00"))))</f>
      </c>
      <c r="BE104" s="72">
        <f ca="1">IF(BC104="","",IF(INDIRECT(B104&amp;"!$EO$12")=0,"",INT(MID(TEXT('請求書'!$D$20,"yyyymmdd"),1,6)&amp;TEXT(INDIRECT(B104&amp;"!$EO$12"),"00"))))</f>
      </c>
      <c r="BF104" s="73">
        <f t="shared" si="8"/>
      </c>
      <c r="BG104" s="73">
        <f t="shared" si="9"/>
      </c>
    </row>
    <row r="105" spans="1:59" ht="13.5">
      <c r="A105" s="50">
        <f>HYPERLINK("#"&amp;INT('受給者一覧'!B105)&amp;"!g3",ROW(A105)-2)</f>
        <v>103</v>
      </c>
      <c r="AR105" s="74"/>
      <c r="AS105" s="74"/>
      <c r="BA105" s="72">
        <f ca="1" t="shared" si="5"/>
      </c>
      <c r="BB105" s="72">
        <f t="shared" si="6"/>
      </c>
      <c r="BC105" s="72">
        <f ca="1" t="shared" si="7"/>
      </c>
      <c r="BD105" s="72">
        <f ca="1">IF(BC105="","",IF(INDIRECT(B105&amp;"!$EO$11")=0,"",INT(MID(TEXT('請求書'!$D$20,"yyyymmdd"),1,6)&amp;TEXT(INDIRECT(B105&amp;"!$EO$11"),"00"))))</f>
      </c>
      <c r="BE105" s="72">
        <f ca="1">IF(BC105="","",IF(INDIRECT(B105&amp;"!$EO$12")=0,"",INT(MID(TEXT('請求書'!$D$20,"yyyymmdd"),1,6)&amp;TEXT(INDIRECT(B105&amp;"!$EO$12"),"00"))))</f>
      </c>
      <c r="BF105" s="73">
        <f t="shared" si="8"/>
      </c>
      <c r="BG105" s="73">
        <f t="shared" si="9"/>
      </c>
    </row>
    <row r="106" spans="1:59" ht="13.5">
      <c r="A106" s="50">
        <f>HYPERLINK("#"&amp;INT('受給者一覧'!B106)&amp;"!g3",ROW(A106)-2)</f>
        <v>104</v>
      </c>
      <c r="AR106" s="74"/>
      <c r="AS106" s="74"/>
      <c r="BA106" s="72">
        <f ca="1" t="shared" si="5"/>
      </c>
      <c r="BB106" s="72">
        <f t="shared" si="6"/>
      </c>
      <c r="BC106" s="72">
        <f ca="1" t="shared" si="7"/>
      </c>
      <c r="BD106" s="72">
        <f ca="1">IF(BC106="","",IF(INDIRECT(B106&amp;"!$EO$11")=0,"",INT(MID(TEXT('請求書'!$D$20,"yyyymmdd"),1,6)&amp;TEXT(INDIRECT(B106&amp;"!$EO$11"),"00"))))</f>
      </c>
      <c r="BE106" s="72">
        <f ca="1">IF(BC106="","",IF(INDIRECT(B106&amp;"!$EO$12")=0,"",INT(MID(TEXT('請求書'!$D$20,"yyyymmdd"),1,6)&amp;TEXT(INDIRECT(B106&amp;"!$EO$12"),"00"))))</f>
      </c>
      <c r="BF106" s="73">
        <f t="shared" si="8"/>
      </c>
      <c r="BG106" s="73">
        <f t="shared" si="9"/>
      </c>
    </row>
    <row r="107" spans="1:59" ht="13.5">
      <c r="A107" s="50">
        <f>HYPERLINK("#"&amp;INT('受給者一覧'!B107)&amp;"!g3",ROW(A107)-2)</f>
        <v>105</v>
      </c>
      <c r="AR107" s="74"/>
      <c r="AS107" s="74"/>
      <c r="BA107" s="72">
        <f ca="1" t="shared" si="5"/>
      </c>
      <c r="BB107" s="72">
        <f t="shared" si="6"/>
      </c>
      <c r="BC107" s="72">
        <f ca="1" t="shared" si="7"/>
      </c>
      <c r="BD107" s="72">
        <f ca="1">IF(BC107="","",IF(INDIRECT(B107&amp;"!$EO$11")=0,"",INT(MID(TEXT('請求書'!$D$20,"yyyymmdd"),1,6)&amp;TEXT(INDIRECT(B107&amp;"!$EO$11"),"00"))))</f>
      </c>
      <c r="BE107" s="72">
        <f ca="1">IF(BC107="","",IF(INDIRECT(B107&amp;"!$EO$12")=0,"",INT(MID(TEXT('請求書'!$D$20,"yyyymmdd"),1,6)&amp;TEXT(INDIRECT(B107&amp;"!$EO$12"),"00"))))</f>
      </c>
      <c r="BF107" s="73">
        <f t="shared" si="8"/>
      </c>
      <c r="BG107" s="73">
        <f t="shared" si="9"/>
      </c>
    </row>
    <row r="108" spans="1:59" ht="13.5">
      <c r="A108" s="50">
        <f>HYPERLINK("#"&amp;INT('受給者一覧'!B108)&amp;"!g3",ROW(A108)-2)</f>
        <v>106</v>
      </c>
      <c r="AR108" s="74"/>
      <c r="AS108" s="74"/>
      <c r="BA108" s="72">
        <f ca="1" t="shared" si="5"/>
      </c>
      <c r="BB108" s="72">
        <f t="shared" si="6"/>
      </c>
      <c r="BC108" s="72">
        <f ca="1" t="shared" si="7"/>
      </c>
      <c r="BD108" s="72">
        <f ca="1">IF(BC108="","",IF(INDIRECT(B108&amp;"!$EO$11")=0,"",INT(MID(TEXT('請求書'!$D$20,"yyyymmdd"),1,6)&amp;TEXT(INDIRECT(B108&amp;"!$EO$11"),"00"))))</f>
      </c>
      <c r="BE108" s="72">
        <f ca="1">IF(BC108="","",IF(INDIRECT(B108&amp;"!$EO$12")=0,"",INT(MID(TEXT('請求書'!$D$20,"yyyymmdd"),1,6)&amp;TEXT(INDIRECT(B108&amp;"!$EO$12"),"00"))))</f>
      </c>
      <c r="BF108" s="73">
        <f t="shared" si="8"/>
      </c>
      <c r="BG108" s="73">
        <f t="shared" si="9"/>
      </c>
    </row>
    <row r="109" spans="1:59" ht="13.5">
      <c r="A109" s="50">
        <f>HYPERLINK("#"&amp;INT('受給者一覧'!B109)&amp;"!g3",ROW(A109)-2)</f>
        <v>107</v>
      </c>
      <c r="AR109" s="74"/>
      <c r="AS109" s="74"/>
      <c r="BA109" s="72">
        <f ca="1" t="shared" si="5"/>
      </c>
      <c r="BB109" s="72">
        <f t="shared" si="6"/>
      </c>
      <c r="BC109" s="72">
        <f ca="1" t="shared" si="7"/>
      </c>
      <c r="BD109" s="72">
        <f ca="1">IF(BC109="","",IF(INDIRECT(B109&amp;"!$EO$11")=0,"",INT(MID(TEXT('請求書'!$D$20,"yyyymmdd"),1,6)&amp;TEXT(INDIRECT(B109&amp;"!$EO$11"),"00"))))</f>
      </c>
      <c r="BE109" s="72">
        <f ca="1">IF(BC109="","",IF(INDIRECT(B109&amp;"!$EO$12")=0,"",INT(MID(TEXT('請求書'!$D$20,"yyyymmdd"),1,6)&amp;TEXT(INDIRECT(B109&amp;"!$EO$12"),"00"))))</f>
      </c>
      <c r="BF109" s="73">
        <f t="shared" si="8"/>
      </c>
      <c r="BG109" s="73">
        <f t="shared" si="9"/>
      </c>
    </row>
    <row r="110" spans="1:59" ht="13.5">
      <c r="A110" s="50">
        <f>HYPERLINK("#"&amp;INT('受給者一覧'!B110)&amp;"!g3",ROW(A110)-2)</f>
        <v>108</v>
      </c>
      <c r="AR110" s="74"/>
      <c r="AS110" s="74"/>
      <c r="BA110" s="72">
        <f ca="1" t="shared" si="5"/>
      </c>
      <c r="BB110" s="72">
        <f t="shared" si="6"/>
      </c>
      <c r="BC110" s="72">
        <f ca="1" t="shared" si="7"/>
      </c>
      <c r="BD110" s="72">
        <f ca="1">IF(BC110="","",IF(INDIRECT(B110&amp;"!$EO$11")=0,"",INT(MID(TEXT('請求書'!$D$20,"yyyymmdd"),1,6)&amp;TEXT(INDIRECT(B110&amp;"!$EO$11"),"00"))))</f>
      </c>
      <c r="BE110" s="72">
        <f ca="1">IF(BC110="","",IF(INDIRECT(B110&amp;"!$EO$12")=0,"",INT(MID(TEXT('請求書'!$D$20,"yyyymmdd"),1,6)&amp;TEXT(INDIRECT(B110&amp;"!$EO$12"),"00"))))</f>
      </c>
      <c r="BF110" s="73">
        <f t="shared" si="8"/>
      </c>
      <c r="BG110" s="73">
        <f t="shared" si="9"/>
      </c>
    </row>
    <row r="111" spans="1:59" ht="13.5">
      <c r="A111" s="50">
        <f>HYPERLINK("#"&amp;INT('受給者一覧'!B111)&amp;"!g3",ROW(A111)-2)</f>
        <v>109</v>
      </c>
      <c r="AR111" s="74"/>
      <c r="AS111" s="74"/>
      <c r="BA111" s="72">
        <f ca="1" t="shared" si="5"/>
      </c>
      <c r="BB111" s="72">
        <f t="shared" si="6"/>
      </c>
      <c r="BC111" s="72">
        <f ca="1" t="shared" si="7"/>
      </c>
      <c r="BD111" s="72">
        <f ca="1">IF(BC111="","",IF(INDIRECT(B111&amp;"!$EO$11")=0,"",INT(MID(TEXT('請求書'!$D$20,"yyyymmdd"),1,6)&amp;TEXT(INDIRECT(B111&amp;"!$EO$11"),"00"))))</f>
      </c>
      <c r="BE111" s="72">
        <f ca="1">IF(BC111="","",IF(INDIRECT(B111&amp;"!$EO$12")=0,"",INT(MID(TEXT('請求書'!$D$20,"yyyymmdd"),1,6)&amp;TEXT(INDIRECT(B111&amp;"!$EO$12"),"00"))))</f>
      </c>
      <c r="BF111" s="73">
        <f t="shared" si="8"/>
      </c>
      <c r="BG111" s="73">
        <f t="shared" si="9"/>
      </c>
    </row>
    <row r="112" spans="1:59" ht="13.5">
      <c r="A112" s="50">
        <f>HYPERLINK("#"&amp;INT('受給者一覧'!B112)&amp;"!g3",ROW(A112)-2)</f>
        <v>110</v>
      </c>
      <c r="AR112" s="74"/>
      <c r="AS112" s="74"/>
      <c r="BA112" s="72">
        <f ca="1" t="shared" si="5"/>
      </c>
      <c r="BB112" s="72">
        <f t="shared" si="6"/>
      </c>
      <c r="BC112" s="72">
        <f ca="1" t="shared" si="7"/>
      </c>
      <c r="BD112" s="72">
        <f ca="1">IF(BC112="","",IF(INDIRECT(B112&amp;"!$EO$11")=0,"",INT(MID(TEXT('請求書'!$D$20,"yyyymmdd"),1,6)&amp;TEXT(INDIRECT(B112&amp;"!$EO$11"),"00"))))</f>
      </c>
      <c r="BE112" s="72">
        <f ca="1">IF(BC112="","",IF(INDIRECT(B112&amp;"!$EO$12")=0,"",INT(MID(TEXT('請求書'!$D$20,"yyyymmdd"),1,6)&amp;TEXT(INDIRECT(B112&amp;"!$EO$12"),"00"))))</f>
      </c>
      <c r="BF112" s="73">
        <f t="shared" si="8"/>
      </c>
      <c r="BG112" s="73">
        <f t="shared" si="9"/>
      </c>
    </row>
    <row r="113" spans="1:59" ht="13.5">
      <c r="A113" s="50">
        <f>HYPERLINK("#"&amp;INT('受給者一覧'!B113)&amp;"!g3",ROW(A113)-2)</f>
        <v>111</v>
      </c>
      <c r="AR113" s="74"/>
      <c r="AS113" s="74"/>
      <c r="BA113" s="72">
        <f ca="1" t="shared" si="5"/>
      </c>
      <c r="BB113" s="72">
        <f t="shared" si="6"/>
      </c>
      <c r="BC113" s="72">
        <f ca="1" t="shared" si="7"/>
      </c>
      <c r="BD113" s="72">
        <f ca="1">IF(BC113="","",IF(INDIRECT(B113&amp;"!$EO$11")=0,"",INT(MID(TEXT('請求書'!$D$20,"yyyymmdd"),1,6)&amp;TEXT(INDIRECT(B113&amp;"!$EO$11"),"00"))))</f>
      </c>
      <c r="BE113" s="72">
        <f ca="1">IF(BC113="","",IF(INDIRECT(B113&amp;"!$EO$12")=0,"",INT(MID(TEXT('請求書'!$D$20,"yyyymmdd"),1,6)&amp;TEXT(INDIRECT(B113&amp;"!$EO$12"),"00"))))</f>
      </c>
      <c r="BF113" s="73">
        <f t="shared" si="8"/>
      </c>
      <c r="BG113" s="73">
        <f t="shared" si="9"/>
      </c>
    </row>
    <row r="114" spans="1:59" ht="13.5">
      <c r="A114" s="50">
        <f>HYPERLINK("#"&amp;INT('受給者一覧'!B114)&amp;"!g3",ROW(A114)-2)</f>
        <v>112</v>
      </c>
      <c r="AR114" s="74"/>
      <c r="AS114" s="74"/>
      <c r="BA114" s="72">
        <f ca="1" t="shared" si="5"/>
      </c>
      <c r="BB114" s="72">
        <f t="shared" si="6"/>
      </c>
      <c r="BC114" s="72">
        <f ca="1" t="shared" si="7"/>
      </c>
      <c r="BD114" s="72">
        <f ca="1">IF(BC114="","",IF(INDIRECT(B114&amp;"!$EO$11")=0,"",INT(MID(TEXT('請求書'!$D$20,"yyyymmdd"),1,6)&amp;TEXT(INDIRECT(B114&amp;"!$EO$11"),"00"))))</f>
      </c>
      <c r="BE114" s="72">
        <f ca="1">IF(BC114="","",IF(INDIRECT(B114&amp;"!$EO$12")=0,"",INT(MID(TEXT('請求書'!$D$20,"yyyymmdd"),1,6)&amp;TEXT(INDIRECT(B114&amp;"!$EO$12"),"00"))))</f>
      </c>
      <c r="BF114" s="73">
        <f t="shared" si="8"/>
      </c>
      <c r="BG114" s="73">
        <f t="shared" si="9"/>
      </c>
    </row>
    <row r="115" spans="1:59" ht="13.5">
      <c r="A115" s="50">
        <f>HYPERLINK("#"&amp;INT('受給者一覧'!B115)&amp;"!g3",ROW(A115)-2)</f>
        <v>113</v>
      </c>
      <c r="AR115" s="74"/>
      <c r="AS115" s="74"/>
      <c r="BA115" s="72">
        <f ca="1" t="shared" si="5"/>
      </c>
      <c r="BB115" s="72">
        <f t="shared" si="6"/>
      </c>
      <c r="BC115" s="72">
        <f ca="1" t="shared" si="7"/>
      </c>
      <c r="BD115" s="72">
        <f ca="1">IF(BC115="","",IF(INDIRECT(B115&amp;"!$EO$11")=0,"",INT(MID(TEXT('請求書'!$D$20,"yyyymmdd"),1,6)&amp;TEXT(INDIRECT(B115&amp;"!$EO$11"),"00"))))</f>
      </c>
      <c r="BE115" s="72">
        <f ca="1">IF(BC115="","",IF(INDIRECT(B115&amp;"!$EO$12")=0,"",INT(MID(TEXT('請求書'!$D$20,"yyyymmdd"),1,6)&amp;TEXT(INDIRECT(B115&amp;"!$EO$12"),"00"))))</f>
      </c>
      <c r="BF115" s="73">
        <f t="shared" si="8"/>
      </c>
      <c r="BG115" s="73">
        <f t="shared" si="9"/>
      </c>
    </row>
    <row r="116" spans="1:59" ht="13.5">
      <c r="A116" s="50">
        <f>HYPERLINK("#"&amp;INT('受給者一覧'!B116)&amp;"!g3",ROW(A116)-2)</f>
        <v>114</v>
      </c>
      <c r="AR116" s="74"/>
      <c r="AS116" s="74"/>
      <c r="BA116" s="72">
        <f ca="1" t="shared" si="5"/>
      </c>
      <c r="BB116" s="72">
        <f t="shared" si="6"/>
      </c>
      <c r="BC116" s="72">
        <f ca="1" t="shared" si="7"/>
      </c>
      <c r="BD116" s="72">
        <f ca="1">IF(BC116="","",IF(INDIRECT(B116&amp;"!$EO$11")=0,"",INT(MID(TEXT('請求書'!$D$20,"yyyymmdd"),1,6)&amp;TEXT(INDIRECT(B116&amp;"!$EO$11"),"00"))))</f>
      </c>
      <c r="BE116" s="72">
        <f ca="1">IF(BC116="","",IF(INDIRECT(B116&amp;"!$EO$12")=0,"",INT(MID(TEXT('請求書'!$D$20,"yyyymmdd"),1,6)&amp;TEXT(INDIRECT(B116&amp;"!$EO$12"),"00"))))</f>
      </c>
      <c r="BF116" s="73">
        <f t="shared" si="8"/>
      </c>
      <c r="BG116" s="73">
        <f t="shared" si="9"/>
      </c>
    </row>
    <row r="117" spans="1:59" ht="13.5">
      <c r="A117" s="50">
        <f>HYPERLINK("#"&amp;INT('受給者一覧'!B117)&amp;"!g3",ROW(A117)-2)</f>
        <v>115</v>
      </c>
      <c r="AR117" s="74"/>
      <c r="AS117" s="74"/>
      <c r="BA117" s="72">
        <f ca="1" t="shared" si="5"/>
      </c>
      <c r="BB117" s="72">
        <f t="shared" si="6"/>
      </c>
      <c r="BC117" s="72">
        <f ca="1" t="shared" si="7"/>
      </c>
      <c r="BD117" s="72">
        <f ca="1">IF(BC117="","",IF(INDIRECT(B117&amp;"!$EO$11")=0,"",INT(MID(TEXT('請求書'!$D$20,"yyyymmdd"),1,6)&amp;TEXT(INDIRECT(B117&amp;"!$EO$11"),"00"))))</f>
      </c>
      <c r="BE117" s="72">
        <f ca="1">IF(BC117="","",IF(INDIRECT(B117&amp;"!$EO$12")=0,"",INT(MID(TEXT('請求書'!$D$20,"yyyymmdd"),1,6)&amp;TEXT(INDIRECT(B117&amp;"!$EO$12"),"00"))))</f>
      </c>
      <c r="BF117" s="73">
        <f t="shared" si="8"/>
      </c>
      <c r="BG117" s="73">
        <f t="shared" si="9"/>
      </c>
    </row>
    <row r="118" spans="1:59" ht="13.5">
      <c r="A118" s="50">
        <f>HYPERLINK("#"&amp;INT('受給者一覧'!B118)&amp;"!g3",ROW(A118)-2)</f>
        <v>116</v>
      </c>
      <c r="AR118" s="74"/>
      <c r="AS118" s="74"/>
      <c r="BA118" s="72">
        <f ca="1" t="shared" si="5"/>
      </c>
      <c r="BB118" s="72">
        <f t="shared" si="6"/>
      </c>
      <c r="BC118" s="72">
        <f ca="1" t="shared" si="7"/>
      </c>
      <c r="BD118" s="72">
        <f ca="1">IF(BC118="","",IF(INDIRECT(B118&amp;"!$EO$11")=0,"",INT(MID(TEXT('請求書'!$D$20,"yyyymmdd"),1,6)&amp;TEXT(INDIRECT(B118&amp;"!$EO$11"),"00"))))</f>
      </c>
      <c r="BE118" s="72">
        <f ca="1">IF(BC118="","",IF(INDIRECT(B118&amp;"!$EO$12")=0,"",INT(MID(TEXT('請求書'!$D$20,"yyyymmdd"),1,6)&amp;TEXT(INDIRECT(B118&amp;"!$EO$12"),"00"))))</f>
      </c>
      <c r="BF118" s="73">
        <f t="shared" si="8"/>
      </c>
      <c r="BG118" s="73">
        <f t="shared" si="9"/>
      </c>
    </row>
    <row r="119" spans="1:59" ht="13.5">
      <c r="A119" s="50">
        <f>HYPERLINK("#"&amp;INT('受給者一覧'!B119)&amp;"!g3",ROW(A119)-2)</f>
        <v>117</v>
      </c>
      <c r="AR119" s="74"/>
      <c r="AS119" s="74"/>
      <c r="BA119" s="72">
        <f ca="1" t="shared" si="5"/>
      </c>
      <c r="BB119" s="72">
        <f t="shared" si="6"/>
      </c>
      <c r="BC119" s="72">
        <f ca="1" t="shared" si="7"/>
      </c>
      <c r="BD119" s="72">
        <f ca="1">IF(BC119="","",IF(INDIRECT(B119&amp;"!$EO$11")=0,"",INT(MID(TEXT('請求書'!$D$20,"yyyymmdd"),1,6)&amp;TEXT(INDIRECT(B119&amp;"!$EO$11"),"00"))))</f>
      </c>
      <c r="BE119" s="72">
        <f ca="1">IF(BC119="","",IF(INDIRECT(B119&amp;"!$EO$12")=0,"",INT(MID(TEXT('請求書'!$D$20,"yyyymmdd"),1,6)&amp;TEXT(INDIRECT(B119&amp;"!$EO$12"),"00"))))</f>
      </c>
      <c r="BF119" s="73">
        <f t="shared" si="8"/>
      </c>
      <c r="BG119" s="73">
        <f t="shared" si="9"/>
      </c>
    </row>
    <row r="120" spans="1:59" ht="13.5">
      <c r="A120" s="50">
        <f>HYPERLINK("#"&amp;INT('受給者一覧'!B120)&amp;"!g3",ROW(A120)-2)</f>
        <v>118</v>
      </c>
      <c r="AR120" s="74"/>
      <c r="AS120" s="74"/>
      <c r="BA120" s="72">
        <f ca="1" t="shared" si="5"/>
      </c>
      <c r="BB120" s="72">
        <f t="shared" si="6"/>
      </c>
      <c r="BC120" s="72">
        <f ca="1" t="shared" si="7"/>
      </c>
      <c r="BD120" s="72">
        <f ca="1">IF(BC120="","",IF(INDIRECT(B120&amp;"!$EO$11")=0,"",INT(MID(TEXT('請求書'!$D$20,"yyyymmdd"),1,6)&amp;TEXT(INDIRECT(B120&amp;"!$EO$11"),"00"))))</f>
      </c>
      <c r="BE120" s="72">
        <f ca="1">IF(BC120="","",IF(INDIRECT(B120&amp;"!$EO$12")=0,"",INT(MID(TEXT('請求書'!$D$20,"yyyymmdd"),1,6)&amp;TEXT(INDIRECT(B120&amp;"!$EO$12"),"00"))))</f>
      </c>
      <c r="BF120" s="73">
        <f t="shared" si="8"/>
      </c>
      <c r="BG120" s="73">
        <f t="shared" si="9"/>
      </c>
    </row>
    <row r="121" spans="1:59" ht="13.5">
      <c r="A121" s="50">
        <f>HYPERLINK("#"&amp;INT('受給者一覧'!B121)&amp;"!g3",ROW(A121)-2)</f>
        <v>119</v>
      </c>
      <c r="AR121" s="74"/>
      <c r="AS121" s="74"/>
      <c r="BA121" s="72">
        <f ca="1" t="shared" si="5"/>
      </c>
      <c r="BB121" s="72">
        <f t="shared" si="6"/>
      </c>
      <c r="BC121" s="72">
        <f ca="1" t="shared" si="7"/>
      </c>
      <c r="BD121" s="72">
        <f ca="1">IF(BC121="","",IF(INDIRECT(B121&amp;"!$EO$11")=0,"",INT(MID(TEXT('請求書'!$D$20,"yyyymmdd"),1,6)&amp;TEXT(INDIRECT(B121&amp;"!$EO$11"),"00"))))</f>
      </c>
      <c r="BE121" s="72">
        <f ca="1">IF(BC121="","",IF(INDIRECT(B121&amp;"!$EO$12")=0,"",INT(MID(TEXT('請求書'!$D$20,"yyyymmdd"),1,6)&amp;TEXT(INDIRECT(B121&amp;"!$EO$12"),"00"))))</f>
      </c>
      <c r="BF121" s="73">
        <f t="shared" si="8"/>
      </c>
      <c r="BG121" s="73">
        <f t="shared" si="9"/>
      </c>
    </row>
    <row r="122" spans="1:59" ht="13.5">
      <c r="A122" s="50">
        <f>HYPERLINK("#"&amp;INT('受給者一覧'!B122)&amp;"!g3",ROW(A122)-2)</f>
        <v>120</v>
      </c>
      <c r="AR122" s="74"/>
      <c r="AS122" s="74"/>
      <c r="BA122" s="72">
        <f ca="1" t="shared" si="5"/>
      </c>
      <c r="BB122" s="72">
        <f t="shared" si="6"/>
      </c>
      <c r="BC122" s="72">
        <f ca="1" t="shared" si="7"/>
      </c>
      <c r="BD122" s="72">
        <f ca="1">IF(BC122="","",IF(INDIRECT(B122&amp;"!$EO$11")=0,"",INT(MID(TEXT('請求書'!$D$20,"yyyymmdd"),1,6)&amp;TEXT(INDIRECT(B122&amp;"!$EO$11"),"00"))))</f>
      </c>
      <c r="BE122" s="72">
        <f ca="1">IF(BC122="","",IF(INDIRECT(B122&amp;"!$EO$12")=0,"",INT(MID(TEXT('請求書'!$D$20,"yyyymmdd"),1,6)&amp;TEXT(INDIRECT(B122&amp;"!$EO$12"),"00"))))</f>
      </c>
      <c r="BF122" s="73">
        <f t="shared" si="8"/>
      </c>
      <c r="BG122" s="73">
        <f t="shared" si="9"/>
      </c>
    </row>
    <row r="123" spans="1:59" ht="13.5">
      <c r="A123" s="50">
        <f>HYPERLINK("#"&amp;INT('受給者一覧'!B123)&amp;"!g3",ROW(A123)-2)</f>
        <v>121</v>
      </c>
      <c r="AR123" s="74"/>
      <c r="AS123" s="74"/>
      <c r="BA123" s="72">
        <f ca="1" t="shared" si="5"/>
      </c>
      <c r="BB123" s="72">
        <f t="shared" si="6"/>
      </c>
      <c r="BC123" s="72">
        <f ca="1" t="shared" si="7"/>
      </c>
      <c r="BD123" s="72">
        <f ca="1">IF(BC123="","",IF(INDIRECT(B123&amp;"!$EO$11")=0,"",INT(MID(TEXT('請求書'!$D$20,"yyyymmdd"),1,6)&amp;TEXT(INDIRECT(B123&amp;"!$EO$11"),"00"))))</f>
      </c>
      <c r="BE123" s="72">
        <f ca="1">IF(BC123="","",IF(INDIRECT(B123&amp;"!$EO$12")=0,"",INT(MID(TEXT('請求書'!$D$20,"yyyymmdd"),1,6)&amp;TEXT(INDIRECT(B123&amp;"!$EO$12"),"00"))))</f>
      </c>
      <c r="BF123" s="73">
        <f t="shared" si="8"/>
      </c>
      <c r="BG123" s="73">
        <f t="shared" si="9"/>
      </c>
    </row>
    <row r="124" spans="1:59" ht="13.5">
      <c r="A124" s="50">
        <f>HYPERLINK("#"&amp;INT('受給者一覧'!B124)&amp;"!g3",ROW(A124)-2)</f>
        <v>122</v>
      </c>
      <c r="AR124" s="74"/>
      <c r="AS124" s="74"/>
      <c r="BA124" s="72">
        <f ca="1" t="shared" si="5"/>
      </c>
      <c r="BB124" s="72">
        <f t="shared" si="6"/>
      </c>
      <c r="BC124" s="72">
        <f ca="1" t="shared" si="7"/>
      </c>
      <c r="BD124" s="72">
        <f ca="1">IF(BC124="","",IF(INDIRECT(B124&amp;"!$EO$11")=0,"",INT(MID(TEXT('請求書'!$D$20,"yyyymmdd"),1,6)&amp;TEXT(INDIRECT(B124&amp;"!$EO$11"),"00"))))</f>
      </c>
      <c r="BE124" s="72">
        <f ca="1">IF(BC124="","",IF(INDIRECT(B124&amp;"!$EO$12")=0,"",INT(MID(TEXT('請求書'!$D$20,"yyyymmdd"),1,6)&amp;TEXT(INDIRECT(B124&amp;"!$EO$12"),"00"))))</f>
      </c>
      <c r="BF124" s="73">
        <f t="shared" si="8"/>
      </c>
      <c r="BG124" s="73">
        <f t="shared" si="9"/>
      </c>
    </row>
    <row r="125" spans="1:59" ht="13.5">
      <c r="A125" s="50">
        <f>HYPERLINK("#"&amp;INT('受給者一覧'!B125)&amp;"!g3",ROW(A125)-2)</f>
        <v>123</v>
      </c>
      <c r="AR125" s="74"/>
      <c r="AS125" s="74"/>
      <c r="BA125" s="72">
        <f ca="1" t="shared" si="5"/>
      </c>
      <c r="BB125" s="72">
        <f t="shared" si="6"/>
      </c>
      <c r="BC125" s="72">
        <f ca="1" t="shared" si="7"/>
      </c>
      <c r="BD125" s="72">
        <f ca="1">IF(BC125="","",IF(INDIRECT(B125&amp;"!$EO$11")=0,"",INT(MID(TEXT('請求書'!$D$20,"yyyymmdd"),1,6)&amp;TEXT(INDIRECT(B125&amp;"!$EO$11"),"00"))))</f>
      </c>
      <c r="BE125" s="72">
        <f ca="1">IF(BC125="","",IF(INDIRECT(B125&amp;"!$EO$12")=0,"",INT(MID(TEXT('請求書'!$D$20,"yyyymmdd"),1,6)&amp;TEXT(INDIRECT(B125&amp;"!$EO$12"),"00"))))</f>
      </c>
      <c r="BF125" s="73">
        <f t="shared" si="8"/>
      </c>
      <c r="BG125" s="73">
        <f t="shared" si="9"/>
      </c>
    </row>
    <row r="126" spans="1:59" ht="13.5">
      <c r="A126" s="50">
        <f>HYPERLINK("#"&amp;INT('受給者一覧'!B126)&amp;"!g3",ROW(A126)-2)</f>
        <v>124</v>
      </c>
      <c r="AR126" s="74"/>
      <c r="AS126" s="74"/>
      <c r="BA126" s="72">
        <f ca="1" t="shared" si="5"/>
      </c>
      <c r="BB126" s="72">
        <f t="shared" si="6"/>
      </c>
      <c r="BC126" s="72">
        <f ca="1" t="shared" si="7"/>
      </c>
      <c r="BD126" s="72">
        <f ca="1">IF(BC126="","",IF(INDIRECT(B126&amp;"!$EO$11")=0,"",INT(MID(TEXT('請求書'!$D$20,"yyyymmdd"),1,6)&amp;TEXT(INDIRECT(B126&amp;"!$EO$11"),"00"))))</f>
      </c>
      <c r="BE126" s="72">
        <f ca="1">IF(BC126="","",IF(INDIRECT(B126&amp;"!$EO$12")=0,"",INT(MID(TEXT('請求書'!$D$20,"yyyymmdd"),1,6)&amp;TEXT(INDIRECT(B126&amp;"!$EO$12"),"00"))))</f>
      </c>
      <c r="BF126" s="73">
        <f t="shared" si="8"/>
      </c>
      <c r="BG126" s="73">
        <f t="shared" si="9"/>
      </c>
    </row>
    <row r="127" spans="1:59" ht="13.5">
      <c r="A127" s="50">
        <f>HYPERLINK("#"&amp;INT('受給者一覧'!B127)&amp;"!g3",ROW(A127)-2)</f>
        <v>125</v>
      </c>
      <c r="AR127" s="74"/>
      <c r="AS127" s="74"/>
      <c r="BA127" s="72">
        <f ca="1" t="shared" si="5"/>
      </c>
      <c r="BB127" s="72">
        <f t="shared" si="6"/>
      </c>
      <c r="BC127" s="72">
        <f ca="1" t="shared" si="7"/>
      </c>
      <c r="BD127" s="72">
        <f ca="1">IF(BC127="","",IF(INDIRECT(B127&amp;"!$EO$11")=0,"",INT(MID(TEXT('請求書'!$D$20,"yyyymmdd"),1,6)&amp;TEXT(INDIRECT(B127&amp;"!$EO$11"),"00"))))</f>
      </c>
      <c r="BE127" s="72">
        <f ca="1">IF(BC127="","",IF(INDIRECT(B127&amp;"!$EO$12")=0,"",INT(MID(TEXT('請求書'!$D$20,"yyyymmdd"),1,6)&amp;TEXT(INDIRECT(B127&amp;"!$EO$12"),"00"))))</f>
      </c>
      <c r="BF127" s="73">
        <f t="shared" si="8"/>
      </c>
      <c r="BG127" s="73">
        <f t="shared" si="9"/>
      </c>
    </row>
    <row r="128" spans="1:59" ht="13.5">
      <c r="A128" s="50">
        <f>HYPERLINK("#"&amp;INT('受給者一覧'!B128)&amp;"!g3",ROW(A128)-2)</f>
        <v>126</v>
      </c>
      <c r="AR128" s="74"/>
      <c r="AS128" s="74"/>
      <c r="BA128" s="72">
        <f ca="1" t="shared" si="5"/>
      </c>
      <c r="BB128" s="72">
        <f t="shared" si="6"/>
      </c>
      <c r="BC128" s="72">
        <f ca="1" t="shared" si="7"/>
      </c>
      <c r="BD128" s="72">
        <f ca="1">IF(BC128="","",IF(INDIRECT(B128&amp;"!$EO$11")=0,"",INT(MID(TEXT('請求書'!$D$20,"yyyymmdd"),1,6)&amp;TEXT(INDIRECT(B128&amp;"!$EO$11"),"00"))))</f>
      </c>
      <c r="BE128" s="72">
        <f ca="1">IF(BC128="","",IF(INDIRECT(B128&amp;"!$EO$12")=0,"",INT(MID(TEXT('請求書'!$D$20,"yyyymmdd"),1,6)&amp;TEXT(INDIRECT(B128&amp;"!$EO$12"),"00"))))</f>
      </c>
      <c r="BF128" s="73">
        <f t="shared" si="8"/>
      </c>
      <c r="BG128" s="73">
        <f t="shared" si="9"/>
      </c>
    </row>
    <row r="129" spans="1:59" ht="13.5">
      <c r="A129" s="50">
        <f>HYPERLINK("#"&amp;INT('受給者一覧'!B129)&amp;"!g3",ROW(A129)-2)</f>
        <v>127</v>
      </c>
      <c r="AR129" s="74"/>
      <c r="AS129" s="74"/>
      <c r="BA129" s="72">
        <f ca="1" t="shared" si="5"/>
      </c>
      <c r="BB129" s="72">
        <f t="shared" si="6"/>
      </c>
      <c r="BC129" s="72">
        <f ca="1" t="shared" si="7"/>
      </c>
      <c r="BD129" s="72">
        <f ca="1">IF(BC129="","",IF(INDIRECT(B129&amp;"!$EO$11")=0,"",INT(MID(TEXT('請求書'!$D$20,"yyyymmdd"),1,6)&amp;TEXT(INDIRECT(B129&amp;"!$EO$11"),"00"))))</f>
      </c>
      <c r="BE129" s="72">
        <f ca="1">IF(BC129="","",IF(INDIRECT(B129&amp;"!$EO$12")=0,"",INT(MID(TEXT('請求書'!$D$20,"yyyymmdd"),1,6)&amp;TEXT(INDIRECT(B129&amp;"!$EO$12"),"00"))))</f>
      </c>
      <c r="BF129" s="73">
        <f t="shared" si="8"/>
      </c>
      <c r="BG129" s="73">
        <f t="shared" si="9"/>
      </c>
    </row>
    <row r="130" spans="1:59" ht="13.5">
      <c r="A130" s="50">
        <f>HYPERLINK("#"&amp;INT('受給者一覧'!B130)&amp;"!g3",ROW(A130)-2)</f>
        <v>128</v>
      </c>
      <c r="AR130" s="74"/>
      <c r="AS130" s="74"/>
      <c r="BA130" s="72">
        <f ca="1" t="shared" si="5"/>
      </c>
      <c r="BB130" s="72">
        <f t="shared" si="6"/>
      </c>
      <c r="BC130" s="72">
        <f ca="1" t="shared" si="7"/>
      </c>
      <c r="BD130" s="72">
        <f ca="1">IF(BC130="","",IF(INDIRECT(B130&amp;"!$EO$11")=0,"",INT(MID(TEXT('請求書'!$D$20,"yyyymmdd"),1,6)&amp;TEXT(INDIRECT(B130&amp;"!$EO$11"),"00"))))</f>
      </c>
      <c r="BE130" s="72">
        <f ca="1">IF(BC130="","",IF(INDIRECT(B130&amp;"!$EO$12")=0,"",INT(MID(TEXT('請求書'!$D$20,"yyyymmdd"),1,6)&amp;TEXT(INDIRECT(B130&amp;"!$EO$12"),"00"))))</f>
      </c>
      <c r="BF130" s="73">
        <f t="shared" si="8"/>
      </c>
      <c r="BG130" s="73">
        <f t="shared" si="9"/>
      </c>
    </row>
    <row r="131" spans="1:59" ht="13.5">
      <c r="A131" s="50">
        <f>HYPERLINK("#"&amp;INT('受給者一覧'!B131)&amp;"!g3",ROW(A131)-2)</f>
        <v>129</v>
      </c>
      <c r="AR131" s="74"/>
      <c r="AS131" s="74"/>
      <c r="BA131" s="72">
        <f ca="1" t="shared" si="5"/>
      </c>
      <c r="BB131" s="72">
        <f t="shared" si="6"/>
      </c>
      <c r="BC131" s="72">
        <f ca="1" t="shared" si="7"/>
      </c>
      <c r="BD131" s="72">
        <f ca="1">IF(BC131="","",IF(INDIRECT(B131&amp;"!$EO$11")=0,"",INT(MID(TEXT('請求書'!$D$20,"yyyymmdd"),1,6)&amp;TEXT(INDIRECT(B131&amp;"!$EO$11"),"00"))))</f>
      </c>
      <c r="BE131" s="72">
        <f ca="1">IF(BC131="","",IF(INDIRECT(B131&amp;"!$EO$12")=0,"",INT(MID(TEXT('請求書'!$D$20,"yyyymmdd"),1,6)&amp;TEXT(INDIRECT(B131&amp;"!$EO$12"),"00"))))</f>
      </c>
      <c r="BF131" s="73">
        <f t="shared" si="8"/>
      </c>
      <c r="BG131" s="73">
        <f t="shared" si="9"/>
      </c>
    </row>
    <row r="132" spans="1:59" ht="13.5">
      <c r="A132" s="50">
        <f>HYPERLINK("#"&amp;INT('受給者一覧'!B132)&amp;"!g3",ROW(A132)-2)</f>
        <v>130</v>
      </c>
      <c r="AR132" s="74"/>
      <c r="AS132" s="74"/>
      <c r="BA132" s="72">
        <f aca="true" ca="1" t="shared" si="10" ref="BA132:BA195">IF(BC132="","",IF(AU132&lt;INDIRECT(B132&amp;"!$DF$21"),"有",""))</f>
      </c>
      <c r="BB132" s="72">
        <f aca="true" t="shared" si="11" ref="BB132:BB195">IF(BC132="","",IF(BD132="","",IF(AND(BD132&gt;=BF132,BD132&lt;=BG132,BE132&gt;=BF132,BE132&lt;=BG132),"","有")))</f>
      </c>
      <c r="BC132" s="72">
        <f aca="true" ca="1" t="shared" si="12" ref="BC132:BC195">IF(ISERROR(INDIRECT(B132&amp;"!$G$3")),"","対象")</f>
      </c>
      <c r="BD132" s="72">
        <f ca="1">IF(BC132="","",IF(INDIRECT(B132&amp;"!$EO$11")=0,"",INT(MID(TEXT('請求書'!$D$20,"yyyymmdd"),1,6)&amp;TEXT(INDIRECT(B132&amp;"!$EO$11"),"00"))))</f>
      </c>
      <c r="BE132" s="72">
        <f ca="1">IF(BC132="","",IF(INDIRECT(B132&amp;"!$EO$12")=0,"",INT(MID(TEXT('請求書'!$D$20,"yyyymmdd"),1,6)&amp;TEXT(INDIRECT(B132&amp;"!$EO$12"),"00"))))</f>
      </c>
      <c r="BF132" s="73">
        <f aca="true" t="shared" si="13" ref="BF132:BF195">IF(AR132="","",INT(AR132))</f>
      </c>
      <c r="BG132" s="73">
        <f aca="true" t="shared" si="14" ref="BG132:BG195">IF(AS132="","",INT(AS132))</f>
      </c>
    </row>
    <row r="133" spans="1:59" ht="13.5">
      <c r="A133" s="50">
        <f>HYPERLINK("#"&amp;INT('受給者一覧'!B133)&amp;"!g3",ROW(A133)-2)</f>
        <v>131</v>
      </c>
      <c r="AR133" s="74"/>
      <c r="AS133" s="74"/>
      <c r="BA133" s="72">
        <f ca="1" t="shared" si="10"/>
      </c>
      <c r="BB133" s="72">
        <f t="shared" si="11"/>
      </c>
      <c r="BC133" s="72">
        <f ca="1" t="shared" si="12"/>
      </c>
      <c r="BD133" s="72">
        <f ca="1">IF(BC133="","",IF(INDIRECT(B133&amp;"!$EO$11")=0,"",INT(MID(TEXT('請求書'!$D$20,"yyyymmdd"),1,6)&amp;TEXT(INDIRECT(B133&amp;"!$EO$11"),"00"))))</f>
      </c>
      <c r="BE133" s="72">
        <f ca="1">IF(BC133="","",IF(INDIRECT(B133&amp;"!$EO$12")=0,"",INT(MID(TEXT('請求書'!$D$20,"yyyymmdd"),1,6)&amp;TEXT(INDIRECT(B133&amp;"!$EO$12"),"00"))))</f>
      </c>
      <c r="BF133" s="73">
        <f t="shared" si="13"/>
      </c>
      <c r="BG133" s="73">
        <f t="shared" si="14"/>
      </c>
    </row>
    <row r="134" spans="1:59" ht="13.5">
      <c r="A134" s="50">
        <f>HYPERLINK("#"&amp;INT('受給者一覧'!B134)&amp;"!g3",ROW(A134)-2)</f>
        <v>132</v>
      </c>
      <c r="AR134" s="74"/>
      <c r="AS134" s="74"/>
      <c r="BA134" s="72">
        <f ca="1" t="shared" si="10"/>
      </c>
      <c r="BB134" s="72">
        <f t="shared" si="11"/>
      </c>
      <c r="BC134" s="72">
        <f ca="1" t="shared" si="12"/>
      </c>
      <c r="BD134" s="72">
        <f ca="1">IF(BC134="","",IF(INDIRECT(B134&amp;"!$EO$11")=0,"",INT(MID(TEXT('請求書'!$D$20,"yyyymmdd"),1,6)&amp;TEXT(INDIRECT(B134&amp;"!$EO$11"),"00"))))</f>
      </c>
      <c r="BE134" s="72">
        <f ca="1">IF(BC134="","",IF(INDIRECT(B134&amp;"!$EO$12")=0,"",INT(MID(TEXT('請求書'!$D$20,"yyyymmdd"),1,6)&amp;TEXT(INDIRECT(B134&amp;"!$EO$12"),"00"))))</f>
      </c>
      <c r="BF134" s="73">
        <f t="shared" si="13"/>
      </c>
      <c r="BG134" s="73">
        <f t="shared" si="14"/>
      </c>
    </row>
    <row r="135" spans="1:59" ht="13.5">
      <c r="A135" s="50">
        <f>HYPERLINK("#"&amp;INT('受給者一覧'!B135)&amp;"!g3",ROW(A135)-2)</f>
        <v>133</v>
      </c>
      <c r="AR135" s="74"/>
      <c r="AS135" s="74"/>
      <c r="BA135" s="72">
        <f ca="1" t="shared" si="10"/>
      </c>
      <c r="BB135" s="72">
        <f t="shared" si="11"/>
      </c>
      <c r="BC135" s="72">
        <f ca="1" t="shared" si="12"/>
      </c>
      <c r="BD135" s="72">
        <f ca="1">IF(BC135="","",IF(INDIRECT(B135&amp;"!$EO$11")=0,"",INT(MID(TEXT('請求書'!$D$20,"yyyymmdd"),1,6)&amp;TEXT(INDIRECT(B135&amp;"!$EO$11"),"00"))))</f>
      </c>
      <c r="BE135" s="72">
        <f ca="1">IF(BC135="","",IF(INDIRECT(B135&amp;"!$EO$12")=0,"",INT(MID(TEXT('請求書'!$D$20,"yyyymmdd"),1,6)&amp;TEXT(INDIRECT(B135&amp;"!$EO$12"),"00"))))</f>
      </c>
      <c r="BF135" s="73">
        <f t="shared" si="13"/>
      </c>
      <c r="BG135" s="73">
        <f t="shared" si="14"/>
      </c>
    </row>
    <row r="136" spans="1:59" ht="13.5">
      <c r="A136" s="50">
        <f>HYPERLINK("#"&amp;INT('受給者一覧'!B136)&amp;"!g3",ROW(A136)-2)</f>
        <v>134</v>
      </c>
      <c r="AR136" s="74"/>
      <c r="AS136" s="74"/>
      <c r="BA136" s="72">
        <f ca="1" t="shared" si="10"/>
      </c>
      <c r="BB136" s="72">
        <f t="shared" si="11"/>
      </c>
      <c r="BC136" s="72">
        <f ca="1" t="shared" si="12"/>
      </c>
      <c r="BD136" s="72">
        <f ca="1">IF(BC136="","",IF(INDIRECT(B136&amp;"!$EO$11")=0,"",INT(MID(TEXT('請求書'!$D$20,"yyyymmdd"),1,6)&amp;TEXT(INDIRECT(B136&amp;"!$EO$11"),"00"))))</f>
      </c>
      <c r="BE136" s="72">
        <f ca="1">IF(BC136="","",IF(INDIRECT(B136&amp;"!$EO$12")=0,"",INT(MID(TEXT('請求書'!$D$20,"yyyymmdd"),1,6)&amp;TEXT(INDIRECT(B136&amp;"!$EO$12"),"00"))))</f>
      </c>
      <c r="BF136" s="73">
        <f t="shared" si="13"/>
      </c>
      <c r="BG136" s="73">
        <f t="shared" si="14"/>
      </c>
    </row>
    <row r="137" spans="1:59" ht="13.5">
      <c r="A137" s="50">
        <f>HYPERLINK("#"&amp;INT('受給者一覧'!B137)&amp;"!g3",ROW(A137)-2)</f>
        <v>135</v>
      </c>
      <c r="AR137" s="74"/>
      <c r="AS137" s="74"/>
      <c r="BA137" s="72">
        <f ca="1" t="shared" si="10"/>
      </c>
      <c r="BB137" s="72">
        <f t="shared" si="11"/>
      </c>
      <c r="BC137" s="72">
        <f ca="1" t="shared" si="12"/>
      </c>
      <c r="BD137" s="72">
        <f ca="1">IF(BC137="","",IF(INDIRECT(B137&amp;"!$EO$11")=0,"",INT(MID(TEXT('請求書'!$D$20,"yyyymmdd"),1,6)&amp;TEXT(INDIRECT(B137&amp;"!$EO$11"),"00"))))</f>
      </c>
      <c r="BE137" s="72">
        <f ca="1">IF(BC137="","",IF(INDIRECT(B137&amp;"!$EO$12")=0,"",INT(MID(TEXT('請求書'!$D$20,"yyyymmdd"),1,6)&amp;TEXT(INDIRECT(B137&amp;"!$EO$12"),"00"))))</f>
      </c>
      <c r="BF137" s="73">
        <f t="shared" si="13"/>
      </c>
      <c r="BG137" s="73">
        <f t="shared" si="14"/>
      </c>
    </row>
    <row r="138" spans="1:59" ht="13.5">
      <c r="A138" s="50">
        <f>HYPERLINK("#"&amp;INT('受給者一覧'!B138)&amp;"!g3",ROW(A138)-2)</f>
        <v>136</v>
      </c>
      <c r="AR138" s="74"/>
      <c r="AS138" s="74"/>
      <c r="BA138" s="72">
        <f ca="1" t="shared" si="10"/>
      </c>
      <c r="BB138" s="72">
        <f t="shared" si="11"/>
      </c>
      <c r="BC138" s="72">
        <f ca="1" t="shared" si="12"/>
      </c>
      <c r="BD138" s="72">
        <f ca="1">IF(BC138="","",IF(INDIRECT(B138&amp;"!$EO$11")=0,"",INT(MID(TEXT('請求書'!$D$20,"yyyymmdd"),1,6)&amp;TEXT(INDIRECT(B138&amp;"!$EO$11"),"00"))))</f>
      </c>
      <c r="BE138" s="72">
        <f ca="1">IF(BC138="","",IF(INDIRECT(B138&amp;"!$EO$12")=0,"",INT(MID(TEXT('請求書'!$D$20,"yyyymmdd"),1,6)&amp;TEXT(INDIRECT(B138&amp;"!$EO$12"),"00"))))</f>
      </c>
      <c r="BF138" s="73">
        <f t="shared" si="13"/>
      </c>
      <c r="BG138" s="73">
        <f t="shared" si="14"/>
      </c>
    </row>
    <row r="139" spans="1:59" ht="13.5">
      <c r="A139" s="50">
        <f>HYPERLINK("#"&amp;INT('受給者一覧'!B139)&amp;"!g3",ROW(A139)-2)</f>
        <v>137</v>
      </c>
      <c r="AR139" s="74"/>
      <c r="AS139" s="74"/>
      <c r="BA139" s="72">
        <f ca="1" t="shared" si="10"/>
      </c>
      <c r="BB139" s="72">
        <f t="shared" si="11"/>
      </c>
      <c r="BC139" s="72">
        <f ca="1" t="shared" si="12"/>
      </c>
      <c r="BD139" s="72">
        <f ca="1">IF(BC139="","",IF(INDIRECT(B139&amp;"!$EO$11")=0,"",INT(MID(TEXT('請求書'!$D$20,"yyyymmdd"),1,6)&amp;TEXT(INDIRECT(B139&amp;"!$EO$11"),"00"))))</f>
      </c>
      <c r="BE139" s="72">
        <f ca="1">IF(BC139="","",IF(INDIRECT(B139&amp;"!$EO$12")=0,"",INT(MID(TEXT('請求書'!$D$20,"yyyymmdd"),1,6)&amp;TEXT(INDIRECT(B139&amp;"!$EO$12"),"00"))))</f>
      </c>
      <c r="BF139" s="73">
        <f t="shared" si="13"/>
      </c>
      <c r="BG139" s="73">
        <f t="shared" si="14"/>
      </c>
    </row>
    <row r="140" spans="1:59" ht="13.5">
      <c r="A140" s="50">
        <f>HYPERLINK("#"&amp;INT('受給者一覧'!B140)&amp;"!g3",ROW(A140)-2)</f>
        <v>138</v>
      </c>
      <c r="AR140" s="74"/>
      <c r="AS140" s="74"/>
      <c r="BA140" s="72">
        <f ca="1" t="shared" si="10"/>
      </c>
      <c r="BB140" s="72">
        <f t="shared" si="11"/>
      </c>
      <c r="BC140" s="72">
        <f ca="1" t="shared" si="12"/>
      </c>
      <c r="BD140" s="72">
        <f ca="1">IF(BC140="","",IF(INDIRECT(B140&amp;"!$EO$11")=0,"",INT(MID(TEXT('請求書'!$D$20,"yyyymmdd"),1,6)&amp;TEXT(INDIRECT(B140&amp;"!$EO$11"),"00"))))</f>
      </c>
      <c r="BE140" s="72">
        <f ca="1">IF(BC140="","",IF(INDIRECT(B140&amp;"!$EO$12")=0,"",INT(MID(TEXT('請求書'!$D$20,"yyyymmdd"),1,6)&amp;TEXT(INDIRECT(B140&amp;"!$EO$12"),"00"))))</f>
      </c>
      <c r="BF140" s="73">
        <f t="shared" si="13"/>
      </c>
      <c r="BG140" s="73">
        <f t="shared" si="14"/>
      </c>
    </row>
    <row r="141" spans="1:59" ht="13.5">
      <c r="A141" s="50">
        <f>HYPERLINK("#"&amp;INT('受給者一覧'!B141)&amp;"!g3",ROW(A141)-2)</f>
        <v>139</v>
      </c>
      <c r="AR141" s="74"/>
      <c r="AS141" s="74"/>
      <c r="BA141" s="72">
        <f ca="1" t="shared" si="10"/>
      </c>
      <c r="BB141" s="72">
        <f t="shared" si="11"/>
      </c>
      <c r="BC141" s="72">
        <f ca="1" t="shared" si="12"/>
      </c>
      <c r="BD141" s="72">
        <f ca="1">IF(BC141="","",IF(INDIRECT(B141&amp;"!$EO$11")=0,"",INT(MID(TEXT('請求書'!$D$20,"yyyymmdd"),1,6)&amp;TEXT(INDIRECT(B141&amp;"!$EO$11"),"00"))))</f>
      </c>
      <c r="BE141" s="72">
        <f ca="1">IF(BC141="","",IF(INDIRECT(B141&amp;"!$EO$12")=0,"",INT(MID(TEXT('請求書'!$D$20,"yyyymmdd"),1,6)&amp;TEXT(INDIRECT(B141&amp;"!$EO$12"),"00"))))</f>
      </c>
      <c r="BF141" s="73">
        <f t="shared" si="13"/>
      </c>
      <c r="BG141" s="73">
        <f t="shared" si="14"/>
      </c>
    </row>
    <row r="142" spans="1:59" ht="13.5">
      <c r="A142" s="50">
        <f>HYPERLINK("#"&amp;INT('受給者一覧'!B142)&amp;"!g3",ROW(A142)-2)</f>
        <v>140</v>
      </c>
      <c r="AR142" s="74"/>
      <c r="AS142" s="74"/>
      <c r="BA142" s="72">
        <f ca="1" t="shared" si="10"/>
      </c>
      <c r="BB142" s="72">
        <f t="shared" si="11"/>
      </c>
      <c r="BC142" s="72">
        <f ca="1" t="shared" si="12"/>
      </c>
      <c r="BD142" s="72">
        <f ca="1">IF(BC142="","",IF(INDIRECT(B142&amp;"!$EO$11")=0,"",INT(MID(TEXT('請求書'!$D$20,"yyyymmdd"),1,6)&amp;TEXT(INDIRECT(B142&amp;"!$EO$11"),"00"))))</f>
      </c>
      <c r="BE142" s="72">
        <f ca="1">IF(BC142="","",IF(INDIRECT(B142&amp;"!$EO$12")=0,"",INT(MID(TEXT('請求書'!$D$20,"yyyymmdd"),1,6)&amp;TEXT(INDIRECT(B142&amp;"!$EO$12"),"00"))))</f>
      </c>
      <c r="BF142" s="73">
        <f t="shared" si="13"/>
      </c>
      <c r="BG142" s="73">
        <f t="shared" si="14"/>
      </c>
    </row>
    <row r="143" spans="1:59" ht="13.5">
      <c r="A143" s="50">
        <f>HYPERLINK("#"&amp;INT('受給者一覧'!B143)&amp;"!g3",ROW(A143)-2)</f>
        <v>141</v>
      </c>
      <c r="AR143" s="74"/>
      <c r="AS143" s="74"/>
      <c r="BA143" s="72">
        <f ca="1" t="shared" si="10"/>
      </c>
      <c r="BB143" s="72">
        <f t="shared" si="11"/>
      </c>
      <c r="BC143" s="72">
        <f ca="1" t="shared" si="12"/>
      </c>
      <c r="BD143" s="72">
        <f ca="1">IF(BC143="","",IF(INDIRECT(B143&amp;"!$EO$11")=0,"",INT(MID(TEXT('請求書'!$D$20,"yyyymmdd"),1,6)&amp;TEXT(INDIRECT(B143&amp;"!$EO$11"),"00"))))</f>
      </c>
      <c r="BE143" s="72">
        <f ca="1">IF(BC143="","",IF(INDIRECT(B143&amp;"!$EO$12")=0,"",INT(MID(TEXT('請求書'!$D$20,"yyyymmdd"),1,6)&amp;TEXT(INDIRECT(B143&amp;"!$EO$12"),"00"))))</f>
      </c>
      <c r="BF143" s="73">
        <f t="shared" si="13"/>
      </c>
      <c r="BG143" s="73">
        <f t="shared" si="14"/>
      </c>
    </row>
    <row r="144" spans="1:59" ht="13.5">
      <c r="A144" s="50">
        <f>HYPERLINK("#"&amp;INT('受給者一覧'!B144)&amp;"!g3",ROW(A144)-2)</f>
        <v>142</v>
      </c>
      <c r="AR144" s="74"/>
      <c r="AS144" s="74"/>
      <c r="BA144" s="72">
        <f ca="1" t="shared" si="10"/>
      </c>
      <c r="BB144" s="72">
        <f t="shared" si="11"/>
      </c>
      <c r="BC144" s="72">
        <f ca="1" t="shared" si="12"/>
      </c>
      <c r="BD144" s="72">
        <f ca="1">IF(BC144="","",IF(INDIRECT(B144&amp;"!$EO$11")=0,"",INT(MID(TEXT('請求書'!$D$20,"yyyymmdd"),1,6)&amp;TEXT(INDIRECT(B144&amp;"!$EO$11"),"00"))))</f>
      </c>
      <c r="BE144" s="72">
        <f ca="1">IF(BC144="","",IF(INDIRECT(B144&amp;"!$EO$12")=0,"",INT(MID(TEXT('請求書'!$D$20,"yyyymmdd"),1,6)&amp;TEXT(INDIRECT(B144&amp;"!$EO$12"),"00"))))</f>
      </c>
      <c r="BF144" s="73">
        <f t="shared" si="13"/>
      </c>
      <c r="BG144" s="73">
        <f t="shared" si="14"/>
      </c>
    </row>
    <row r="145" spans="1:59" ht="13.5">
      <c r="A145" s="50">
        <f>HYPERLINK("#"&amp;INT('受給者一覧'!B145)&amp;"!g3",ROW(A145)-2)</f>
        <v>143</v>
      </c>
      <c r="AR145" s="74"/>
      <c r="AS145" s="74"/>
      <c r="BA145" s="72">
        <f ca="1" t="shared" si="10"/>
      </c>
      <c r="BB145" s="72">
        <f t="shared" si="11"/>
      </c>
      <c r="BC145" s="72">
        <f ca="1" t="shared" si="12"/>
      </c>
      <c r="BD145" s="72">
        <f ca="1">IF(BC145="","",IF(INDIRECT(B145&amp;"!$EO$11")=0,"",INT(MID(TEXT('請求書'!$D$20,"yyyymmdd"),1,6)&amp;TEXT(INDIRECT(B145&amp;"!$EO$11"),"00"))))</f>
      </c>
      <c r="BE145" s="72">
        <f ca="1">IF(BC145="","",IF(INDIRECT(B145&amp;"!$EO$12")=0,"",INT(MID(TEXT('請求書'!$D$20,"yyyymmdd"),1,6)&amp;TEXT(INDIRECT(B145&amp;"!$EO$12"),"00"))))</f>
      </c>
      <c r="BF145" s="73">
        <f t="shared" si="13"/>
      </c>
      <c r="BG145" s="73">
        <f t="shared" si="14"/>
      </c>
    </row>
    <row r="146" spans="1:59" ht="13.5">
      <c r="A146" s="50">
        <f>HYPERLINK("#"&amp;INT('受給者一覧'!B146)&amp;"!g3",ROW(A146)-2)</f>
        <v>144</v>
      </c>
      <c r="AR146" s="74"/>
      <c r="AS146" s="74"/>
      <c r="BA146" s="72">
        <f ca="1" t="shared" si="10"/>
      </c>
      <c r="BB146" s="72">
        <f t="shared" si="11"/>
      </c>
      <c r="BC146" s="72">
        <f ca="1" t="shared" si="12"/>
      </c>
      <c r="BD146" s="72">
        <f ca="1">IF(BC146="","",IF(INDIRECT(B146&amp;"!$EO$11")=0,"",INT(MID(TEXT('請求書'!$D$20,"yyyymmdd"),1,6)&amp;TEXT(INDIRECT(B146&amp;"!$EO$11"),"00"))))</f>
      </c>
      <c r="BE146" s="72">
        <f ca="1">IF(BC146="","",IF(INDIRECT(B146&amp;"!$EO$12")=0,"",INT(MID(TEXT('請求書'!$D$20,"yyyymmdd"),1,6)&amp;TEXT(INDIRECT(B146&amp;"!$EO$12"),"00"))))</f>
      </c>
      <c r="BF146" s="73">
        <f t="shared" si="13"/>
      </c>
      <c r="BG146" s="73">
        <f t="shared" si="14"/>
      </c>
    </row>
    <row r="147" spans="1:59" ht="13.5">
      <c r="A147" s="50">
        <f>HYPERLINK("#"&amp;INT('受給者一覧'!B147)&amp;"!g3",ROW(A147)-2)</f>
        <v>145</v>
      </c>
      <c r="AR147" s="74"/>
      <c r="AS147" s="74"/>
      <c r="BA147" s="72">
        <f ca="1" t="shared" si="10"/>
      </c>
      <c r="BB147" s="72">
        <f t="shared" si="11"/>
      </c>
      <c r="BC147" s="72">
        <f ca="1" t="shared" si="12"/>
      </c>
      <c r="BD147" s="72">
        <f ca="1">IF(BC147="","",IF(INDIRECT(B147&amp;"!$EO$11")=0,"",INT(MID(TEXT('請求書'!$D$20,"yyyymmdd"),1,6)&amp;TEXT(INDIRECT(B147&amp;"!$EO$11"),"00"))))</f>
      </c>
      <c r="BE147" s="72">
        <f ca="1">IF(BC147="","",IF(INDIRECT(B147&amp;"!$EO$12")=0,"",INT(MID(TEXT('請求書'!$D$20,"yyyymmdd"),1,6)&amp;TEXT(INDIRECT(B147&amp;"!$EO$12"),"00"))))</f>
      </c>
      <c r="BF147" s="73">
        <f t="shared" si="13"/>
      </c>
      <c r="BG147" s="73">
        <f t="shared" si="14"/>
      </c>
    </row>
    <row r="148" spans="1:59" ht="13.5">
      <c r="A148" s="50">
        <f>HYPERLINK("#"&amp;INT('受給者一覧'!B148)&amp;"!g3",ROW(A148)-2)</f>
        <v>146</v>
      </c>
      <c r="AR148" s="74"/>
      <c r="AS148" s="74"/>
      <c r="BA148" s="72">
        <f ca="1" t="shared" si="10"/>
      </c>
      <c r="BB148" s="72">
        <f t="shared" si="11"/>
      </c>
      <c r="BC148" s="72">
        <f ca="1" t="shared" si="12"/>
      </c>
      <c r="BD148" s="72">
        <f ca="1">IF(BC148="","",IF(INDIRECT(B148&amp;"!$EO$11")=0,"",INT(MID(TEXT('請求書'!$D$20,"yyyymmdd"),1,6)&amp;TEXT(INDIRECT(B148&amp;"!$EO$11"),"00"))))</f>
      </c>
      <c r="BE148" s="72">
        <f ca="1">IF(BC148="","",IF(INDIRECT(B148&amp;"!$EO$12")=0,"",INT(MID(TEXT('請求書'!$D$20,"yyyymmdd"),1,6)&amp;TEXT(INDIRECT(B148&amp;"!$EO$12"),"00"))))</f>
      </c>
      <c r="BF148" s="73">
        <f t="shared" si="13"/>
      </c>
      <c r="BG148" s="73">
        <f t="shared" si="14"/>
      </c>
    </row>
    <row r="149" spans="1:59" ht="13.5">
      <c r="A149" s="50">
        <f>HYPERLINK("#"&amp;INT('受給者一覧'!B149)&amp;"!g3",ROW(A149)-2)</f>
        <v>147</v>
      </c>
      <c r="AR149" s="74"/>
      <c r="AS149" s="74"/>
      <c r="BA149" s="72">
        <f ca="1" t="shared" si="10"/>
      </c>
      <c r="BB149" s="72">
        <f t="shared" si="11"/>
      </c>
      <c r="BC149" s="72">
        <f ca="1" t="shared" si="12"/>
      </c>
      <c r="BD149" s="72">
        <f ca="1">IF(BC149="","",IF(INDIRECT(B149&amp;"!$EO$11")=0,"",INT(MID(TEXT('請求書'!$D$20,"yyyymmdd"),1,6)&amp;TEXT(INDIRECT(B149&amp;"!$EO$11"),"00"))))</f>
      </c>
      <c r="BE149" s="72">
        <f ca="1">IF(BC149="","",IF(INDIRECT(B149&amp;"!$EO$12")=0,"",INT(MID(TEXT('請求書'!$D$20,"yyyymmdd"),1,6)&amp;TEXT(INDIRECT(B149&amp;"!$EO$12"),"00"))))</f>
      </c>
      <c r="BF149" s="73">
        <f t="shared" si="13"/>
      </c>
      <c r="BG149" s="73">
        <f t="shared" si="14"/>
      </c>
    </row>
    <row r="150" spans="1:59" ht="13.5">
      <c r="A150" s="50">
        <f>HYPERLINK("#"&amp;INT('受給者一覧'!B150)&amp;"!g3",ROW(A150)-2)</f>
        <v>148</v>
      </c>
      <c r="AR150" s="74"/>
      <c r="AS150" s="74"/>
      <c r="BA150" s="72">
        <f ca="1" t="shared" si="10"/>
      </c>
      <c r="BB150" s="72">
        <f t="shared" si="11"/>
      </c>
      <c r="BC150" s="72">
        <f ca="1" t="shared" si="12"/>
      </c>
      <c r="BD150" s="72">
        <f ca="1">IF(BC150="","",IF(INDIRECT(B150&amp;"!$EO$11")=0,"",INT(MID(TEXT('請求書'!$D$20,"yyyymmdd"),1,6)&amp;TEXT(INDIRECT(B150&amp;"!$EO$11"),"00"))))</f>
      </c>
      <c r="BE150" s="72">
        <f ca="1">IF(BC150="","",IF(INDIRECT(B150&amp;"!$EO$12")=0,"",INT(MID(TEXT('請求書'!$D$20,"yyyymmdd"),1,6)&amp;TEXT(INDIRECT(B150&amp;"!$EO$12"),"00"))))</f>
      </c>
      <c r="BF150" s="73">
        <f t="shared" si="13"/>
      </c>
      <c r="BG150" s="73">
        <f t="shared" si="14"/>
      </c>
    </row>
    <row r="151" spans="1:59" ht="13.5">
      <c r="A151" s="50">
        <f>HYPERLINK("#"&amp;INT('受給者一覧'!B151)&amp;"!g3",ROW(A151)-2)</f>
        <v>149</v>
      </c>
      <c r="AR151" s="74"/>
      <c r="AS151" s="74"/>
      <c r="BA151" s="72">
        <f ca="1" t="shared" si="10"/>
      </c>
      <c r="BB151" s="72">
        <f t="shared" si="11"/>
      </c>
      <c r="BC151" s="72">
        <f ca="1" t="shared" si="12"/>
      </c>
      <c r="BD151" s="72">
        <f ca="1">IF(BC151="","",IF(INDIRECT(B151&amp;"!$EO$11")=0,"",INT(MID(TEXT('請求書'!$D$20,"yyyymmdd"),1,6)&amp;TEXT(INDIRECT(B151&amp;"!$EO$11"),"00"))))</f>
      </c>
      <c r="BE151" s="72">
        <f ca="1">IF(BC151="","",IF(INDIRECT(B151&amp;"!$EO$12")=0,"",INT(MID(TEXT('請求書'!$D$20,"yyyymmdd"),1,6)&amp;TEXT(INDIRECT(B151&amp;"!$EO$12"),"00"))))</f>
      </c>
      <c r="BF151" s="73">
        <f t="shared" si="13"/>
      </c>
      <c r="BG151" s="73">
        <f t="shared" si="14"/>
      </c>
    </row>
    <row r="152" spans="1:59" ht="13.5">
      <c r="A152" s="50">
        <f>HYPERLINK("#"&amp;INT('受給者一覧'!B152)&amp;"!g3",ROW(A152)-2)</f>
        <v>150</v>
      </c>
      <c r="AR152" s="74"/>
      <c r="AS152" s="74"/>
      <c r="BA152" s="72">
        <f ca="1" t="shared" si="10"/>
      </c>
      <c r="BB152" s="72">
        <f t="shared" si="11"/>
      </c>
      <c r="BC152" s="72">
        <f ca="1" t="shared" si="12"/>
      </c>
      <c r="BD152" s="72">
        <f ca="1">IF(BC152="","",IF(INDIRECT(B152&amp;"!$EO$11")=0,"",INT(MID(TEXT('請求書'!$D$20,"yyyymmdd"),1,6)&amp;TEXT(INDIRECT(B152&amp;"!$EO$11"),"00"))))</f>
      </c>
      <c r="BE152" s="72">
        <f ca="1">IF(BC152="","",IF(INDIRECT(B152&amp;"!$EO$12")=0,"",INT(MID(TEXT('請求書'!$D$20,"yyyymmdd"),1,6)&amp;TEXT(INDIRECT(B152&amp;"!$EO$12"),"00"))))</f>
      </c>
      <c r="BF152" s="73">
        <f t="shared" si="13"/>
      </c>
      <c r="BG152" s="73">
        <f t="shared" si="14"/>
      </c>
    </row>
    <row r="153" spans="1:59" ht="13.5">
      <c r="A153" s="50">
        <f>HYPERLINK("#"&amp;INT('受給者一覧'!B153)&amp;"!g3",ROW(A153)-2)</f>
        <v>151</v>
      </c>
      <c r="AR153" s="74"/>
      <c r="AS153" s="74"/>
      <c r="BA153" s="72">
        <f ca="1" t="shared" si="10"/>
      </c>
      <c r="BB153" s="72">
        <f t="shared" si="11"/>
      </c>
      <c r="BC153" s="72">
        <f ca="1" t="shared" si="12"/>
      </c>
      <c r="BD153" s="72">
        <f ca="1">IF(BC153="","",IF(INDIRECT(B153&amp;"!$EO$11")=0,"",INT(MID(TEXT('請求書'!$D$20,"yyyymmdd"),1,6)&amp;TEXT(INDIRECT(B153&amp;"!$EO$11"),"00"))))</f>
      </c>
      <c r="BE153" s="72">
        <f ca="1">IF(BC153="","",IF(INDIRECT(B153&amp;"!$EO$12")=0,"",INT(MID(TEXT('請求書'!$D$20,"yyyymmdd"),1,6)&amp;TEXT(INDIRECT(B153&amp;"!$EO$12"),"00"))))</f>
      </c>
      <c r="BF153" s="73">
        <f t="shared" si="13"/>
      </c>
      <c r="BG153" s="73">
        <f t="shared" si="14"/>
      </c>
    </row>
    <row r="154" spans="1:59" ht="13.5">
      <c r="A154" s="50">
        <f>HYPERLINK("#"&amp;INT('受給者一覧'!B154)&amp;"!g3",ROW(A154)-2)</f>
        <v>152</v>
      </c>
      <c r="AR154" s="74"/>
      <c r="AS154" s="74"/>
      <c r="BA154" s="72">
        <f ca="1" t="shared" si="10"/>
      </c>
      <c r="BB154" s="72">
        <f t="shared" si="11"/>
      </c>
      <c r="BC154" s="72">
        <f ca="1" t="shared" si="12"/>
      </c>
      <c r="BD154" s="72">
        <f ca="1">IF(BC154="","",IF(INDIRECT(B154&amp;"!$EO$11")=0,"",INT(MID(TEXT('請求書'!$D$20,"yyyymmdd"),1,6)&amp;TEXT(INDIRECT(B154&amp;"!$EO$11"),"00"))))</f>
      </c>
      <c r="BE154" s="72">
        <f ca="1">IF(BC154="","",IF(INDIRECT(B154&amp;"!$EO$12")=0,"",INT(MID(TEXT('請求書'!$D$20,"yyyymmdd"),1,6)&amp;TEXT(INDIRECT(B154&amp;"!$EO$12"),"00"))))</f>
      </c>
      <c r="BF154" s="73">
        <f t="shared" si="13"/>
      </c>
      <c r="BG154" s="73">
        <f t="shared" si="14"/>
      </c>
    </row>
    <row r="155" spans="1:59" ht="13.5">
      <c r="A155" s="50">
        <f>HYPERLINK("#"&amp;INT('受給者一覧'!B155)&amp;"!g3",ROW(A155)-2)</f>
        <v>153</v>
      </c>
      <c r="AR155" s="74"/>
      <c r="AS155" s="74"/>
      <c r="BA155" s="72">
        <f ca="1" t="shared" si="10"/>
      </c>
      <c r="BB155" s="72">
        <f t="shared" si="11"/>
      </c>
      <c r="BC155" s="72">
        <f ca="1" t="shared" si="12"/>
      </c>
      <c r="BD155" s="72">
        <f ca="1">IF(BC155="","",IF(INDIRECT(B155&amp;"!$EO$11")=0,"",INT(MID(TEXT('請求書'!$D$20,"yyyymmdd"),1,6)&amp;TEXT(INDIRECT(B155&amp;"!$EO$11"),"00"))))</f>
      </c>
      <c r="BE155" s="72">
        <f ca="1">IF(BC155="","",IF(INDIRECT(B155&amp;"!$EO$12")=0,"",INT(MID(TEXT('請求書'!$D$20,"yyyymmdd"),1,6)&amp;TEXT(INDIRECT(B155&amp;"!$EO$12"),"00"))))</f>
      </c>
      <c r="BF155" s="73">
        <f t="shared" si="13"/>
      </c>
      <c r="BG155" s="73">
        <f t="shared" si="14"/>
      </c>
    </row>
    <row r="156" spans="1:59" ht="13.5">
      <c r="A156" s="50">
        <f>HYPERLINK("#"&amp;INT('受給者一覧'!B156)&amp;"!g3",ROW(A156)-2)</f>
        <v>154</v>
      </c>
      <c r="AR156" s="74"/>
      <c r="AS156" s="74"/>
      <c r="BA156" s="72">
        <f ca="1" t="shared" si="10"/>
      </c>
      <c r="BB156" s="72">
        <f t="shared" si="11"/>
      </c>
      <c r="BC156" s="72">
        <f ca="1" t="shared" si="12"/>
      </c>
      <c r="BD156" s="72">
        <f ca="1">IF(BC156="","",IF(INDIRECT(B156&amp;"!$EO$11")=0,"",INT(MID(TEXT('請求書'!$D$20,"yyyymmdd"),1,6)&amp;TEXT(INDIRECT(B156&amp;"!$EO$11"),"00"))))</f>
      </c>
      <c r="BE156" s="72">
        <f ca="1">IF(BC156="","",IF(INDIRECT(B156&amp;"!$EO$12")=0,"",INT(MID(TEXT('請求書'!$D$20,"yyyymmdd"),1,6)&amp;TEXT(INDIRECT(B156&amp;"!$EO$12"),"00"))))</f>
      </c>
      <c r="BF156" s="73">
        <f t="shared" si="13"/>
      </c>
      <c r="BG156" s="73">
        <f t="shared" si="14"/>
      </c>
    </row>
    <row r="157" spans="1:59" ht="13.5">
      <c r="A157" s="50">
        <f>HYPERLINK("#"&amp;INT('受給者一覧'!B157)&amp;"!g3",ROW(A157)-2)</f>
        <v>155</v>
      </c>
      <c r="AR157" s="74"/>
      <c r="AS157" s="74"/>
      <c r="BA157" s="72">
        <f ca="1" t="shared" si="10"/>
      </c>
      <c r="BB157" s="72">
        <f t="shared" si="11"/>
      </c>
      <c r="BC157" s="72">
        <f ca="1" t="shared" si="12"/>
      </c>
      <c r="BD157" s="72">
        <f ca="1">IF(BC157="","",IF(INDIRECT(B157&amp;"!$EO$11")=0,"",INT(MID(TEXT('請求書'!$D$20,"yyyymmdd"),1,6)&amp;TEXT(INDIRECT(B157&amp;"!$EO$11"),"00"))))</f>
      </c>
      <c r="BE157" s="72">
        <f ca="1">IF(BC157="","",IF(INDIRECT(B157&amp;"!$EO$12")=0,"",INT(MID(TEXT('請求書'!$D$20,"yyyymmdd"),1,6)&amp;TEXT(INDIRECT(B157&amp;"!$EO$12"),"00"))))</f>
      </c>
      <c r="BF157" s="73">
        <f t="shared" si="13"/>
      </c>
      <c r="BG157" s="73">
        <f t="shared" si="14"/>
      </c>
    </row>
    <row r="158" spans="1:59" ht="13.5">
      <c r="A158" s="50">
        <f>HYPERLINK("#"&amp;INT('受給者一覧'!B158)&amp;"!g3",ROW(A158)-2)</f>
        <v>156</v>
      </c>
      <c r="AR158" s="74"/>
      <c r="AS158" s="74"/>
      <c r="BA158" s="72">
        <f ca="1" t="shared" si="10"/>
      </c>
      <c r="BB158" s="72">
        <f t="shared" si="11"/>
      </c>
      <c r="BC158" s="72">
        <f ca="1" t="shared" si="12"/>
      </c>
      <c r="BD158" s="72">
        <f ca="1">IF(BC158="","",IF(INDIRECT(B158&amp;"!$EO$11")=0,"",INT(MID(TEXT('請求書'!$D$20,"yyyymmdd"),1,6)&amp;TEXT(INDIRECT(B158&amp;"!$EO$11"),"00"))))</f>
      </c>
      <c r="BE158" s="72">
        <f ca="1">IF(BC158="","",IF(INDIRECT(B158&amp;"!$EO$12")=0,"",INT(MID(TEXT('請求書'!$D$20,"yyyymmdd"),1,6)&amp;TEXT(INDIRECT(B158&amp;"!$EO$12"),"00"))))</f>
      </c>
      <c r="BF158" s="73">
        <f t="shared" si="13"/>
      </c>
      <c r="BG158" s="73">
        <f t="shared" si="14"/>
      </c>
    </row>
    <row r="159" spans="1:59" ht="13.5">
      <c r="A159" s="50">
        <f>HYPERLINK("#"&amp;INT('受給者一覧'!B159)&amp;"!g3",ROW(A159)-2)</f>
        <v>157</v>
      </c>
      <c r="AR159" s="74"/>
      <c r="AS159" s="74"/>
      <c r="BA159" s="72">
        <f ca="1" t="shared" si="10"/>
      </c>
      <c r="BB159" s="72">
        <f t="shared" si="11"/>
      </c>
      <c r="BC159" s="72">
        <f ca="1" t="shared" si="12"/>
      </c>
      <c r="BD159" s="72">
        <f ca="1">IF(BC159="","",IF(INDIRECT(B159&amp;"!$EO$11")=0,"",INT(MID(TEXT('請求書'!$D$20,"yyyymmdd"),1,6)&amp;TEXT(INDIRECT(B159&amp;"!$EO$11"),"00"))))</f>
      </c>
      <c r="BE159" s="72">
        <f ca="1">IF(BC159="","",IF(INDIRECT(B159&amp;"!$EO$12")=0,"",INT(MID(TEXT('請求書'!$D$20,"yyyymmdd"),1,6)&amp;TEXT(INDIRECT(B159&amp;"!$EO$12"),"00"))))</f>
      </c>
      <c r="BF159" s="73">
        <f t="shared" si="13"/>
      </c>
      <c r="BG159" s="73">
        <f t="shared" si="14"/>
      </c>
    </row>
    <row r="160" spans="1:59" ht="13.5">
      <c r="A160" s="50">
        <f>HYPERLINK("#"&amp;INT('受給者一覧'!B160)&amp;"!g3",ROW(A160)-2)</f>
        <v>158</v>
      </c>
      <c r="AR160" s="74"/>
      <c r="AS160" s="74"/>
      <c r="BA160" s="72">
        <f ca="1" t="shared" si="10"/>
      </c>
      <c r="BB160" s="72">
        <f t="shared" si="11"/>
      </c>
      <c r="BC160" s="72">
        <f ca="1" t="shared" si="12"/>
      </c>
      <c r="BD160" s="72">
        <f ca="1">IF(BC160="","",IF(INDIRECT(B160&amp;"!$EO$11")=0,"",INT(MID(TEXT('請求書'!$D$20,"yyyymmdd"),1,6)&amp;TEXT(INDIRECT(B160&amp;"!$EO$11"),"00"))))</f>
      </c>
      <c r="BE160" s="72">
        <f ca="1">IF(BC160="","",IF(INDIRECT(B160&amp;"!$EO$12")=0,"",INT(MID(TEXT('請求書'!$D$20,"yyyymmdd"),1,6)&amp;TEXT(INDIRECT(B160&amp;"!$EO$12"),"00"))))</f>
      </c>
      <c r="BF160" s="73">
        <f t="shared" si="13"/>
      </c>
      <c r="BG160" s="73">
        <f t="shared" si="14"/>
      </c>
    </row>
    <row r="161" spans="1:59" ht="13.5">
      <c r="A161" s="50">
        <f>HYPERLINK("#"&amp;INT('受給者一覧'!B161)&amp;"!g3",ROW(A161)-2)</f>
        <v>159</v>
      </c>
      <c r="AR161" s="74"/>
      <c r="AS161" s="74"/>
      <c r="BA161" s="72">
        <f ca="1" t="shared" si="10"/>
      </c>
      <c r="BB161" s="72">
        <f t="shared" si="11"/>
      </c>
      <c r="BC161" s="72">
        <f ca="1" t="shared" si="12"/>
      </c>
      <c r="BD161" s="72">
        <f ca="1">IF(BC161="","",IF(INDIRECT(B161&amp;"!$EO$11")=0,"",INT(MID(TEXT('請求書'!$D$20,"yyyymmdd"),1,6)&amp;TEXT(INDIRECT(B161&amp;"!$EO$11"),"00"))))</f>
      </c>
      <c r="BE161" s="72">
        <f ca="1">IF(BC161="","",IF(INDIRECT(B161&amp;"!$EO$12")=0,"",INT(MID(TEXT('請求書'!$D$20,"yyyymmdd"),1,6)&amp;TEXT(INDIRECT(B161&amp;"!$EO$12"),"00"))))</f>
      </c>
      <c r="BF161" s="73">
        <f t="shared" si="13"/>
      </c>
      <c r="BG161" s="73">
        <f t="shared" si="14"/>
      </c>
    </row>
    <row r="162" spans="1:59" ht="13.5">
      <c r="A162" s="50">
        <f>HYPERLINK("#"&amp;INT('受給者一覧'!B162)&amp;"!g3",ROW(A162)-2)</f>
        <v>160</v>
      </c>
      <c r="AR162" s="74"/>
      <c r="AS162" s="74"/>
      <c r="BA162" s="72">
        <f ca="1" t="shared" si="10"/>
      </c>
      <c r="BB162" s="72">
        <f t="shared" si="11"/>
      </c>
      <c r="BC162" s="72">
        <f ca="1" t="shared" si="12"/>
      </c>
      <c r="BD162" s="72">
        <f ca="1">IF(BC162="","",IF(INDIRECT(B162&amp;"!$EO$11")=0,"",INT(MID(TEXT('請求書'!$D$20,"yyyymmdd"),1,6)&amp;TEXT(INDIRECT(B162&amp;"!$EO$11"),"00"))))</f>
      </c>
      <c r="BE162" s="72">
        <f ca="1">IF(BC162="","",IF(INDIRECT(B162&amp;"!$EO$12")=0,"",INT(MID(TEXT('請求書'!$D$20,"yyyymmdd"),1,6)&amp;TEXT(INDIRECT(B162&amp;"!$EO$12"),"00"))))</f>
      </c>
      <c r="BF162" s="73">
        <f t="shared" si="13"/>
      </c>
      <c r="BG162" s="73">
        <f t="shared" si="14"/>
      </c>
    </row>
    <row r="163" spans="1:59" ht="13.5">
      <c r="A163" s="50">
        <f>HYPERLINK("#"&amp;INT('受給者一覧'!B163)&amp;"!g3",ROW(A163)-2)</f>
        <v>161</v>
      </c>
      <c r="AR163" s="74"/>
      <c r="AS163" s="74"/>
      <c r="BA163" s="72">
        <f ca="1" t="shared" si="10"/>
      </c>
      <c r="BB163" s="72">
        <f t="shared" si="11"/>
      </c>
      <c r="BC163" s="72">
        <f ca="1" t="shared" si="12"/>
      </c>
      <c r="BD163" s="72">
        <f ca="1">IF(BC163="","",IF(INDIRECT(B163&amp;"!$EO$11")=0,"",INT(MID(TEXT('請求書'!$D$20,"yyyymmdd"),1,6)&amp;TEXT(INDIRECT(B163&amp;"!$EO$11"),"00"))))</f>
      </c>
      <c r="BE163" s="72">
        <f ca="1">IF(BC163="","",IF(INDIRECT(B163&amp;"!$EO$12")=0,"",INT(MID(TEXT('請求書'!$D$20,"yyyymmdd"),1,6)&amp;TEXT(INDIRECT(B163&amp;"!$EO$12"),"00"))))</f>
      </c>
      <c r="BF163" s="73">
        <f t="shared" si="13"/>
      </c>
      <c r="BG163" s="73">
        <f t="shared" si="14"/>
      </c>
    </row>
    <row r="164" spans="1:59" ht="13.5">
      <c r="A164" s="50">
        <f>HYPERLINK("#"&amp;INT('受給者一覧'!B164)&amp;"!g3",ROW(A164)-2)</f>
        <v>162</v>
      </c>
      <c r="AR164" s="74"/>
      <c r="AS164" s="74"/>
      <c r="BA164" s="72">
        <f ca="1" t="shared" si="10"/>
      </c>
      <c r="BB164" s="72">
        <f t="shared" si="11"/>
      </c>
      <c r="BC164" s="72">
        <f ca="1" t="shared" si="12"/>
      </c>
      <c r="BD164" s="72">
        <f ca="1">IF(BC164="","",IF(INDIRECT(B164&amp;"!$EO$11")=0,"",INT(MID(TEXT('請求書'!$D$20,"yyyymmdd"),1,6)&amp;TEXT(INDIRECT(B164&amp;"!$EO$11"),"00"))))</f>
      </c>
      <c r="BE164" s="72">
        <f ca="1">IF(BC164="","",IF(INDIRECT(B164&amp;"!$EO$12")=0,"",INT(MID(TEXT('請求書'!$D$20,"yyyymmdd"),1,6)&amp;TEXT(INDIRECT(B164&amp;"!$EO$12"),"00"))))</f>
      </c>
      <c r="BF164" s="73">
        <f t="shared" si="13"/>
      </c>
      <c r="BG164" s="73">
        <f t="shared" si="14"/>
      </c>
    </row>
    <row r="165" spans="1:59" ht="13.5">
      <c r="A165" s="50">
        <f>HYPERLINK("#"&amp;INT('受給者一覧'!B165)&amp;"!g3",ROW(A165)-2)</f>
        <v>163</v>
      </c>
      <c r="AR165" s="74"/>
      <c r="AS165" s="74"/>
      <c r="BA165" s="72">
        <f ca="1" t="shared" si="10"/>
      </c>
      <c r="BB165" s="72">
        <f t="shared" si="11"/>
      </c>
      <c r="BC165" s="72">
        <f ca="1" t="shared" si="12"/>
      </c>
      <c r="BD165" s="72">
        <f ca="1">IF(BC165="","",IF(INDIRECT(B165&amp;"!$EO$11")=0,"",INT(MID(TEXT('請求書'!$D$20,"yyyymmdd"),1,6)&amp;TEXT(INDIRECT(B165&amp;"!$EO$11"),"00"))))</f>
      </c>
      <c r="BE165" s="72">
        <f ca="1">IF(BC165="","",IF(INDIRECT(B165&amp;"!$EO$12")=0,"",INT(MID(TEXT('請求書'!$D$20,"yyyymmdd"),1,6)&amp;TEXT(INDIRECT(B165&amp;"!$EO$12"),"00"))))</f>
      </c>
      <c r="BF165" s="73">
        <f t="shared" si="13"/>
      </c>
      <c r="BG165" s="73">
        <f t="shared" si="14"/>
      </c>
    </row>
    <row r="166" spans="1:59" ht="13.5">
      <c r="A166" s="50">
        <f>HYPERLINK("#"&amp;INT('受給者一覧'!B166)&amp;"!g3",ROW(A166)-2)</f>
        <v>164</v>
      </c>
      <c r="AR166" s="74"/>
      <c r="AS166" s="74"/>
      <c r="BA166" s="72">
        <f ca="1" t="shared" si="10"/>
      </c>
      <c r="BB166" s="72">
        <f t="shared" si="11"/>
      </c>
      <c r="BC166" s="72">
        <f ca="1" t="shared" si="12"/>
      </c>
      <c r="BD166" s="72">
        <f ca="1">IF(BC166="","",IF(INDIRECT(B166&amp;"!$EO$11")=0,"",INT(MID(TEXT('請求書'!$D$20,"yyyymmdd"),1,6)&amp;TEXT(INDIRECT(B166&amp;"!$EO$11"),"00"))))</f>
      </c>
      <c r="BE166" s="72">
        <f ca="1">IF(BC166="","",IF(INDIRECT(B166&amp;"!$EO$12")=0,"",INT(MID(TEXT('請求書'!$D$20,"yyyymmdd"),1,6)&amp;TEXT(INDIRECT(B166&amp;"!$EO$12"),"00"))))</f>
      </c>
      <c r="BF166" s="73">
        <f t="shared" si="13"/>
      </c>
      <c r="BG166" s="73">
        <f t="shared" si="14"/>
      </c>
    </row>
    <row r="167" spans="1:59" ht="13.5">
      <c r="A167" s="50">
        <f>HYPERLINK("#"&amp;INT('受給者一覧'!B167)&amp;"!g3",ROW(A167)-2)</f>
        <v>165</v>
      </c>
      <c r="AR167" s="74"/>
      <c r="AS167" s="74"/>
      <c r="BA167" s="72">
        <f ca="1" t="shared" si="10"/>
      </c>
      <c r="BB167" s="72">
        <f t="shared" si="11"/>
      </c>
      <c r="BC167" s="72">
        <f ca="1" t="shared" si="12"/>
      </c>
      <c r="BD167" s="72">
        <f ca="1">IF(BC167="","",IF(INDIRECT(B167&amp;"!$EO$11")=0,"",INT(MID(TEXT('請求書'!$D$20,"yyyymmdd"),1,6)&amp;TEXT(INDIRECT(B167&amp;"!$EO$11"),"00"))))</f>
      </c>
      <c r="BE167" s="72">
        <f ca="1">IF(BC167="","",IF(INDIRECT(B167&amp;"!$EO$12")=0,"",INT(MID(TEXT('請求書'!$D$20,"yyyymmdd"),1,6)&amp;TEXT(INDIRECT(B167&amp;"!$EO$12"),"00"))))</f>
      </c>
      <c r="BF167" s="73">
        <f t="shared" si="13"/>
      </c>
      <c r="BG167" s="73">
        <f t="shared" si="14"/>
      </c>
    </row>
    <row r="168" spans="1:59" ht="13.5">
      <c r="A168" s="50">
        <f>HYPERLINK("#"&amp;INT('受給者一覧'!B168)&amp;"!g3",ROW(A168)-2)</f>
        <v>166</v>
      </c>
      <c r="AR168" s="74"/>
      <c r="AS168" s="74"/>
      <c r="BA168" s="72">
        <f ca="1" t="shared" si="10"/>
      </c>
      <c r="BB168" s="72">
        <f t="shared" si="11"/>
      </c>
      <c r="BC168" s="72">
        <f ca="1" t="shared" si="12"/>
      </c>
      <c r="BD168" s="72">
        <f ca="1">IF(BC168="","",IF(INDIRECT(B168&amp;"!$EO$11")=0,"",INT(MID(TEXT('請求書'!$D$20,"yyyymmdd"),1,6)&amp;TEXT(INDIRECT(B168&amp;"!$EO$11"),"00"))))</f>
      </c>
      <c r="BE168" s="72">
        <f ca="1">IF(BC168="","",IF(INDIRECT(B168&amp;"!$EO$12")=0,"",INT(MID(TEXT('請求書'!$D$20,"yyyymmdd"),1,6)&amp;TEXT(INDIRECT(B168&amp;"!$EO$12"),"00"))))</f>
      </c>
      <c r="BF168" s="73">
        <f t="shared" si="13"/>
      </c>
      <c r="BG168" s="73">
        <f t="shared" si="14"/>
      </c>
    </row>
    <row r="169" spans="1:59" ht="13.5">
      <c r="A169" s="50">
        <f>HYPERLINK("#"&amp;INT('受給者一覧'!B169)&amp;"!g3",ROW(A169)-2)</f>
        <v>167</v>
      </c>
      <c r="AR169" s="74"/>
      <c r="AS169" s="74"/>
      <c r="BA169" s="72">
        <f ca="1" t="shared" si="10"/>
      </c>
      <c r="BB169" s="72">
        <f t="shared" si="11"/>
      </c>
      <c r="BC169" s="72">
        <f ca="1" t="shared" si="12"/>
      </c>
      <c r="BD169" s="72">
        <f ca="1">IF(BC169="","",IF(INDIRECT(B169&amp;"!$EO$11")=0,"",INT(MID(TEXT('請求書'!$D$20,"yyyymmdd"),1,6)&amp;TEXT(INDIRECT(B169&amp;"!$EO$11"),"00"))))</f>
      </c>
      <c r="BE169" s="72">
        <f ca="1">IF(BC169="","",IF(INDIRECT(B169&amp;"!$EO$12")=0,"",INT(MID(TEXT('請求書'!$D$20,"yyyymmdd"),1,6)&amp;TEXT(INDIRECT(B169&amp;"!$EO$12"),"00"))))</f>
      </c>
      <c r="BF169" s="73">
        <f t="shared" si="13"/>
      </c>
      <c r="BG169" s="73">
        <f t="shared" si="14"/>
      </c>
    </row>
    <row r="170" spans="1:59" ht="13.5">
      <c r="A170" s="50">
        <f>HYPERLINK("#"&amp;INT('受給者一覧'!B170)&amp;"!g3",ROW(A170)-2)</f>
        <v>168</v>
      </c>
      <c r="AR170" s="74"/>
      <c r="AS170" s="74"/>
      <c r="BA170" s="72">
        <f ca="1" t="shared" si="10"/>
      </c>
      <c r="BB170" s="72">
        <f t="shared" si="11"/>
      </c>
      <c r="BC170" s="72">
        <f ca="1" t="shared" si="12"/>
      </c>
      <c r="BD170" s="72">
        <f ca="1">IF(BC170="","",IF(INDIRECT(B170&amp;"!$EO$11")=0,"",INT(MID(TEXT('請求書'!$D$20,"yyyymmdd"),1,6)&amp;TEXT(INDIRECT(B170&amp;"!$EO$11"),"00"))))</f>
      </c>
      <c r="BE170" s="72">
        <f ca="1">IF(BC170="","",IF(INDIRECT(B170&amp;"!$EO$12")=0,"",INT(MID(TEXT('請求書'!$D$20,"yyyymmdd"),1,6)&amp;TEXT(INDIRECT(B170&amp;"!$EO$12"),"00"))))</f>
      </c>
      <c r="BF170" s="73">
        <f t="shared" si="13"/>
      </c>
      <c r="BG170" s="73">
        <f t="shared" si="14"/>
      </c>
    </row>
    <row r="171" spans="1:59" ht="13.5">
      <c r="A171" s="50">
        <f>HYPERLINK("#"&amp;INT('受給者一覧'!B171)&amp;"!g3",ROW(A171)-2)</f>
        <v>169</v>
      </c>
      <c r="AR171" s="74"/>
      <c r="AS171" s="74"/>
      <c r="BA171" s="72">
        <f ca="1" t="shared" si="10"/>
      </c>
      <c r="BB171" s="72">
        <f t="shared" si="11"/>
      </c>
      <c r="BC171" s="72">
        <f ca="1" t="shared" si="12"/>
      </c>
      <c r="BD171" s="72">
        <f ca="1">IF(BC171="","",IF(INDIRECT(B171&amp;"!$EO$11")=0,"",INT(MID(TEXT('請求書'!$D$20,"yyyymmdd"),1,6)&amp;TEXT(INDIRECT(B171&amp;"!$EO$11"),"00"))))</f>
      </c>
      <c r="BE171" s="72">
        <f ca="1">IF(BC171="","",IF(INDIRECT(B171&amp;"!$EO$12")=0,"",INT(MID(TEXT('請求書'!$D$20,"yyyymmdd"),1,6)&amp;TEXT(INDIRECT(B171&amp;"!$EO$12"),"00"))))</f>
      </c>
      <c r="BF171" s="73">
        <f t="shared" si="13"/>
      </c>
      <c r="BG171" s="73">
        <f t="shared" si="14"/>
      </c>
    </row>
    <row r="172" spans="1:59" ht="13.5">
      <c r="A172" s="50">
        <f>HYPERLINK("#"&amp;INT('受給者一覧'!B172)&amp;"!g3",ROW(A172)-2)</f>
        <v>170</v>
      </c>
      <c r="AR172" s="74"/>
      <c r="AS172" s="74"/>
      <c r="BA172" s="72">
        <f ca="1" t="shared" si="10"/>
      </c>
      <c r="BB172" s="72">
        <f t="shared" si="11"/>
      </c>
      <c r="BC172" s="72">
        <f ca="1" t="shared" si="12"/>
      </c>
      <c r="BD172" s="72">
        <f ca="1">IF(BC172="","",IF(INDIRECT(B172&amp;"!$EO$11")=0,"",INT(MID(TEXT('請求書'!$D$20,"yyyymmdd"),1,6)&amp;TEXT(INDIRECT(B172&amp;"!$EO$11"),"00"))))</f>
      </c>
      <c r="BE172" s="72">
        <f ca="1">IF(BC172="","",IF(INDIRECT(B172&amp;"!$EO$12")=0,"",INT(MID(TEXT('請求書'!$D$20,"yyyymmdd"),1,6)&amp;TEXT(INDIRECT(B172&amp;"!$EO$12"),"00"))))</f>
      </c>
      <c r="BF172" s="73">
        <f t="shared" si="13"/>
      </c>
      <c r="BG172" s="73">
        <f t="shared" si="14"/>
      </c>
    </row>
    <row r="173" spans="1:59" ht="13.5">
      <c r="A173" s="50">
        <f>HYPERLINK("#"&amp;INT('受給者一覧'!B173)&amp;"!g3",ROW(A173)-2)</f>
        <v>171</v>
      </c>
      <c r="AR173" s="74"/>
      <c r="AS173" s="74"/>
      <c r="BA173" s="72">
        <f ca="1" t="shared" si="10"/>
      </c>
      <c r="BB173" s="72">
        <f t="shared" si="11"/>
      </c>
      <c r="BC173" s="72">
        <f ca="1" t="shared" si="12"/>
      </c>
      <c r="BD173" s="72">
        <f ca="1">IF(BC173="","",IF(INDIRECT(B173&amp;"!$EO$11")=0,"",INT(MID(TEXT('請求書'!$D$20,"yyyymmdd"),1,6)&amp;TEXT(INDIRECT(B173&amp;"!$EO$11"),"00"))))</f>
      </c>
      <c r="BE173" s="72">
        <f ca="1">IF(BC173="","",IF(INDIRECT(B173&amp;"!$EO$12")=0,"",INT(MID(TEXT('請求書'!$D$20,"yyyymmdd"),1,6)&amp;TEXT(INDIRECT(B173&amp;"!$EO$12"),"00"))))</f>
      </c>
      <c r="BF173" s="73">
        <f t="shared" si="13"/>
      </c>
      <c r="BG173" s="73">
        <f t="shared" si="14"/>
      </c>
    </row>
    <row r="174" spans="1:59" ht="13.5">
      <c r="A174" s="50">
        <f>HYPERLINK("#"&amp;INT('受給者一覧'!B174)&amp;"!g3",ROW(A174)-2)</f>
        <v>172</v>
      </c>
      <c r="AR174" s="74"/>
      <c r="AS174" s="74"/>
      <c r="BA174" s="72">
        <f ca="1" t="shared" si="10"/>
      </c>
      <c r="BB174" s="72">
        <f t="shared" si="11"/>
      </c>
      <c r="BC174" s="72">
        <f ca="1" t="shared" si="12"/>
      </c>
      <c r="BD174" s="72">
        <f ca="1">IF(BC174="","",IF(INDIRECT(B174&amp;"!$EO$11")=0,"",INT(MID(TEXT('請求書'!$D$20,"yyyymmdd"),1,6)&amp;TEXT(INDIRECT(B174&amp;"!$EO$11"),"00"))))</f>
      </c>
      <c r="BE174" s="72">
        <f ca="1">IF(BC174="","",IF(INDIRECT(B174&amp;"!$EO$12")=0,"",INT(MID(TEXT('請求書'!$D$20,"yyyymmdd"),1,6)&amp;TEXT(INDIRECT(B174&amp;"!$EO$12"),"00"))))</f>
      </c>
      <c r="BF174" s="73">
        <f t="shared" si="13"/>
      </c>
      <c r="BG174" s="73">
        <f t="shared" si="14"/>
      </c>
    </row>
    <row r="175" spans="1:59" ht="13.5">
      <c r="A175" s="50">
        <f>HYPERLINK("#"&amp;INT('受給者一覧'!B175)&amp;"!g3",ROW(A175)-2)</f>
        <v>173</v>
      </c>
      <c r="AR175" s="74"/>
      <c r="AS175" s="74"/>
      <c r="BA175" s="72">
        <f ca="1" t="shared" si="10"/>
      </c>
      <c r="BB175" s="72">
        <f t="shared" si="11"/>
      </c>
      <c r="BC175" s="72">
        <f ca="1" t="shared" si="12"/>
      </c>
      <c r="BD175" s="72">
        <f ca="1">IF(BC175="","",IF(INDIRECT(B175&amp;"!$EO$11")=0,"",INT(MID(TEXT('請求書'!$D$20,"yyyymmdd"),1,6)&amp;TEXT(INDIRECT(B175&amp;"!$EO$11"),"00"))))</f>
      </c>
      <c r="BE175" s="72">
        <f ca="1">IF(BC175="","",IF(INDIRECT(B175&amp;"!$EO$12")=0,"",INT(MID(TEXT('請求書'!$D$20,"yyyymmdd"),1,6)&amp;TEXT(INDIRECT(B175&amp;"!$EO$12"),"00"))))</f>
      </c>
      <c r="BF175" s="73">
        <f t="shared" si="13"/>
      </c>
      <c r="BG175" s="73">
        <f t="shared" si="14"/>
      </c>
    </row>
    <row r="176" spans="1:59" ht="13.5">
      <c r="A176" s="50">
        <f>HYPERLINK("#"&amp;INT('受給者一覧'!B176)&amp;"!g3",ROW(A176)-2)</f>
        <v>174</v>
      </c>
      <c r="AR176" s="74"/>
      <c r="AS176" s="74"/>
      <c r="BA176" s="72">
        <f ca="1" t="shared" si="10"/>
      </c>
      <c r="BB176" s="72">
        <f t="shared" si="11"/>
      </c>
      <c r="BC176" s="72">
        <f ca="1" t="shared" si="12"/>
      </c>
      <c r="BD176" s="72">
        <f ca="1">IF(BC176="","",IF(INDIRECT(B176&amp;"!$EO$11")=0,"",INT(MID(TEXT('請求書'!$D$20,"yyyymmdd"),1,6)&amp;TEXT(INDIRECT(B176&amp;"!$EO$11"),"00"))))</f>
      </c>
      <c r="BE176" s="72">
        <f ca="1">IF(BC176="","",IF(INDIRECT(B176&amp;"!$EO$12")=0,"",INT(MID(TEXT('請求書'!$D$20,"yyyymmdd"),1,6)&amp;TEXT(INDIRECT(B176&amp;"!$EO$12"),"00"))))</f>
      </c>
      <c r="BF176" s="73">
        <f t="shared" si="13"/>
      </c>
      <c r="BG176" s="73">
        <f t="shared" si="14"/>
      </c>
    </row>
    <row r="177" spans="1:59" ht="13.5">
      <c r="A177" s="50">
        <f>HYPERLINK("#"&amp;INT('受給者一覧'!B177)&amp;"!g3",ROW(A177)-2)</f>
        <v>175</v>
      </c>
      <c r="AR177" s="74"/>
      <c r="AS177" s="74"/>
      <c r="BA177" s="72">
        <f ca="1" t="shared" si="10"/>
      </c>
      <c r="BB177" s="72">
        <f t="shared" si="11"/>
      </c>
      <c r="BC177" s="72">
        <f ca="1" t="shared" si="12"/>
      </c>
      <c r="BD177" s="72">
        <f ca="1">IF(BC177="","",IF(INDIRECT(B177&amp;"!$EO$11")=0,"",INT(MID(TEXT('請求書'!$D$20,"yyyymmdd"),1,6)&amp;TEXT(INDIRECT(B177&amp;"!$EO$11"),"00"))))</f>
      </c>
      <c r="BE177" s="72">
        <f ca="1">IF(BC177="","",IF(INDIRECT(B177&amp;"!$EO$12")=0,"",INT(MID(TEXT('請求書'!$D$20,"yyyymmdd"),1,6)&amp;TEXT(INDIRECT(B177&amp;"!$EO$12"),"00"))))</f>
      </c>
      <c r="BF177" s="73">
        <f t="shared" si="13"/>
      </c>
      <c r="BG177" s="73">
        <f t="shared" si="14"/>
      </c>
    </row>
    <row r="178" spans="1:59" ht="13.5">
      <c r="A178" s="50">
        <f>HYPERLINK("#"&amp;INT('受給者一覧'!B178)&amp;"!g3",ROW(A178)-2)</f>
        <v>176</v>
      </c>
      <c r="AR178" s="74"/>
      <c r="AS178" s="74"/>
      <c r="BA178" s="72">
        <f ca="1" t="shared" si="10"/>
      </c>
      <c r="BB178" s="72">
        <f t="shared" si="11"/>
      </c>
      <c r="BC178" s="72">
        <f ca="1" t="shared" si="12"/>
      </c>
      <c r="BD178" s="72">
        <f ca="1">IF(BC178="","",IF(INDIRECT(B178&amp;"!$EO$11")=0,"",INT(MID(TEXT('請求書'!$D$20,"yyyymmdd"),1,6)&amp;TEXT(INDIRECT(B178&amp;"!$EO$11"),"00"))))</f>
      </c>
      <c r="BE178" s="72">
        <f ca="1">IF(BC178="","",IF(INDIRECT(B178&amp;"!$EO$12")=0,"",INT(MID(TEXT('請求書'!$D$20,"yyyymmdd"),1,6)&amp;TEXT(INDIRECT(B178&amp;"!$EO$12"),"00"))))</f>
      </c>
      <c r="BF178" s="73">
        <f t="shared" si="13"/>
      </c>
      <c r="BG178" s="73">
        <f t="shared" si="14"/>
      </c>
    </row>
    <row r="179" spans="1:59" ht="13.5">
      <c r="A179" s="50">
        <f>HYPERLINK("#"&amp;INT('受給者一覧'!B179)&amp;"!g3",ROW(A179)-2)</f>
        <v>177</v>
      </c>
      <c r="AR179" s="74"/>
      <c r="AS179" s="74"/>
      <c r="BA179" s="72">
        <f ca="1" t="shared" si="10"/>
      </c>
      <c r="BB179" s="72">
        <f t="shared" si="11"/>
      </c>
      <c r="BC179" s="72">
        <f ca="1" t="shared" si="12"/>
      </c>
      <c r="BD179" s="72">
        <f ca="1">IF(BC179="","",IF(INDIRECT(B179&amp;"!$EO$11")=0,"",INT(MID(TEXT('請求書'!$D$20,"yyyymmdd"),1,6)&amp;TEXT(INDIRECT(B179&amp;"!$EO$11"),"00"))))</f>
      </c>
      <c r="BE179" s="72">
        <f ca="1">IF(BC179="","",IF(INDIRECT(B179&amp;"!$EO$12")=0,"",INT(MID(TEXT('請求書'!$D$20,"yyyymmdd"),1,6)&amp;TEXT(INDIRECT(B179&amp;"!$EO$12"),"00"))))</f>
      </c>
      <c r="BF179" s="73">
        <f t="shared" si="13"/>
      </c>
      <c r="BG179" s="73">
        <f t="shared" si="14"/>
      </c>
    </row>
    <row r="180" spans="1:59" ht="13.5">
      <c r="A180" s="50">
        <f>HYPERLINK("#"&amp;INT('受給者一覧'!B180)&amp;"!g3",ROW(A180)-2)</f>
        <v>178</v>
      </c>
      <c r="AR180" s="74"/>
      <c r="AS180" s="74"/>
      <c r="BA180" s="72">
        <f ca="1" t="shared" si="10"/>
      </c>
      <c r="BB180" s="72">
        <f t="shared" si="11"/>
      </c>
      <c r="BC180" s="72">
        <f ca="1" t="shared" si="12"/>
      </c>
      <c r="BD180" s="72">
        <f ca="1">IF(BC180="","",IF(INDIRECT(B180&amp;"!$EO$11")=0,"",INT(MID(TEXT('請求書'!$D$20,"yyyymmdd"),1,6)&amp;TEXT(INDIRECT(B180&amp;"!$EO$11"),"00"))))</f>
      </c>
      <c r="BE180" s="72">
        <f ca="1">IF(BC180="","",IF(INDIRECT(B180&amp;"!$EO$12")=0,"",INT(MID(TEXT('請求書'!$D$20,"yyyymmdd"),1,6)&amp;TEXT(INDIRECT(B180&amp;"!$EO$12"),"00"))))</f>
      </c>
      <c r="BF180" s="73">
        <f t="shared" si="13"/>
      </c>
      <c r="BG180" s="73">
        <f t="shared" si="14"/>
      </c>
    </row>
    <row r="181" spans="1:59" ht="13.5">
      <c r="A181" s="50">
        <f>HYPERLINK("#"&amp;INT('受給者一覧'!B181)&amp;"!g3",ROW(A181)-2)</f>
        <v>179</v>
      </c>
      <c r="AR181" s="74"/>
      <c r="AS181" s="74"/>
      <c r="BA181" s="72">
        <f ca="1" t="shared" si="10"/>
      </c>
      <c r="BB181" s="72">
        <f t="shared" si="11"/>
      </c>
      <c r="BC181" s="72">
        <f ca="1" t="shared" si="12"/>
      </c>
      <c r="BD181" s="72">
        <f ca="1">IF(BC181="","",IF(INDIRECT(B181&amp;"!$EO$11")=0,"",INT(MID(TEXT('請求書'!$D$20,"yyyymmdd"),1,6)&amp;TEXT(INDIRECT(B181&amp;"!$EO$11"),"00"))))</f>
      </c>
      <c r="BE181" s="72">
        <f ca="1">IF(BC181="","",IF(INDIRECT(B181&amp;"!$EO$12")=0,"",INT(MID(TEXT('請求書'!$D$20,"yyyymmdd"),1,6)&amp;TEXT(INDIRECT(B181&amp;"!$EO$12"),"00"))))</f>
      </c>
      <c r="BF181" s="73">
        <f t="shared" si="13"/>
      </c>
      <c r="BG181" s="73">
        <f t="shared" si="14"/>
      </c>
    </row>
    <row r="182" spans="1:59" ht="13.5">
      <c r="A182" s="50">
        <f>HYPERLINK("#"&amp;INT('受給者一覧'!B182)&amp;"!g3",ROW(A182)-2)</f>
        <v>180</v>
      </c>
      <c r="AR182" s="74"/>
      <c r="AS182" s="74"/>
      <c r="BA182" s="72">
        <f ca="1" t="shared" si="10"/>
      </c>
      <c r="BB182" s="72">
        <f t="shared" si="11"/>
      </c>
      <c r="BC182" s="72">
        <f ca="1" t="shared" si="12"/>
      </c>
      <c r="BD182" s="72">
        <f ca="1">IF(BC182="","",IF(INDIRECT(B182&amp;"!$EO$11")=0,"",INT(MID(TEXT('請求書'!$D$20,"yyyymmdd"),1,6)&amp;TEXT(INDIRECT(B182&amp;"!$EO$11"),"00"))))</f>
      </c>
      <c r="BE182" s="72">
        <f ca="1">IF(BC182="","",IF(INDIRECT(B182&amp;"!$EO$12")=0,"",INT(MID(TEXT('請求書'!$D$20,"yyyymmdd"),1,6)&amp;TEXT(INDIRECT(B182&amp;"!$EO$12"),"00"))))</f>
      </c>
      <c r="BF182" s="73">
        <f t="shared" si="13"/>
      </c>
      <c r="BG182" s="73">
        <f t="shared" si="14"/>
      </c>
    </row>
    <row r="183" spans="1:59" ht="13.5">
      <c r="A183" s="50">
        <f>HYPERLINK("#"&amp;INT('受給者一覧'!B183)&amp;"!g3",ROW(A183)-2)</f>
        <v>181</v>
      </c>
      <c r="AR183" s="74"/>
      <c r="AS183" s="74"/>
      <c r="BA183" s="72">
        <f ca="1" t="shared" si="10"/>
      </c>
      <c r="BB183" s="72">
        <f t="shared" si="11"/>
      </c>
      <c r="BC183" s="72">
        <f ca="1" t="shared" si="12"/>
      </c>
      <c r="BD183" s="72">
        <f ca="1">IF(BC183="","",IF(INDIRECT(B183&amp;"!$EO$11")=0,"",INT(MID(TEXT('請求書'!$D$20,"yyyymmdd"),1,6)&amp;TEXT(INDIRECT(B183&amp;"!$EO$11"),"00"))))</f>
      </c>
      <c r="BE183" s="72">
        <f ca="1">IF(BC183="","",IF(INDIRECT(B183&amp;"!$EO$12")=0,"",INT(MID(TEXT('請求書'!$D$20,"yyyymmdd"),1,6)&amp;TEXT(INDIRECT(B183&amp;"!$EO$12"),"00"))))</f>
      </c>
      <c r="BF183" s="73">
        <f t="shared" si="13"/>
      </c>
      <c r="BG183" s="73">
        <f t="shared" si="14"/>
      </c>
    </row>
    <row r="184" spans="1:59" ht="13.5">
      <c r="A184" s="50">
        <f>HYPERLINK("#"&amp;INT('受給者一覧'!B184)&amp;"!g3",ROW(A184)-2)</f>
        <v>182</v>
      </c>
      <c r="AR184" s="74"/>
      <c r="AS184" s="74"/>
      <c r="BA184" s="72">
        <f ca="1" t="shared" si="10"/>
      </c>
      <c r="BB184" s="72">
        <f t="shared" si="11"/>
      </c>
      <c r="BC184" s="72">
        <f ca="1" t="shared" si="12"/>
      </c>
      <c r="BD184" s="72">
        <f ca="1">IF(BC184="","",IF(INDIRECT(B184&amp;"!$EO$11")=0,"",INT(MID(TEXT('請求書'!$D$20,"yyyymmdd"),1,6)&amp;TEXT(INDIRECT(B184&amp;"!$EO$11"),"00"))))</f>
      </c>
      <c r="BE184" s="72">
        <f ca="1">IF(BC184="","",IF(INDIRECT(B184&amp;"!$EO$12")=0,"",INT(MID(TEXT('請求書'!$D$20,"yyyymmdd"),1,6)&amp;TEXT(INDIRECT(B184&amp;"!$EO$12"),"00"))))</f>
      </c>
      <c r="BF184" s="73">
        <f t="shared" si="13"/>
      </c>
      <c r="BG184" s="73">
        <f t="shared" si="14"/>
      </c>
    </row>
    <row r="185" spans="1:59" ht="13.5">
      <c r="A185" s="50">
        <f>HYPERLINK("#"&amp;INT('受給者一覧'!B185)&amp;"!g3",ROW(A185)-2)</f>
        <v>183</v>
      </c>
      <c r="AR185" s="74"/>
      <c r="AS185" s="74"/>
      <c r="BA185" s="72">
        <f ca="1" t="shared" si="10"/>
      </c>
      <c r="BB185" s="72">
        <f t="shared" si="11"/>
      </c>
      <c r="BC185" s="72">
        <f ca="1" t="shared" si="12"/>
      </c>
      <c r="BD185" s="72">
        <f ca="1">IF(BC185="","",IF(INDIRECT(B185&amp;"!$EO$11")=0,"",INT(MID(TEXT('請求書'!$D$20,"yyyymmdd"),1,6)&amp;TEXT(INDIRECT(B185&amp;"!$EO$11"),"00"))))</f>
      </c>
      <c r="BE185" s="72">
        <f ca="1">IF(BC185="","",IF(INDIRECT(B185&amp;"!$EO$12")=0,"",INT(MID(TEXT('請求書'!$D$20,"yyyymmdd"),1,6)&amp;TEXT(INDIRECT(B185&amp;"!$EO$12"),"00"))))</f>
      </c>
      <c r="BF185" s="73">
        <f t="shared" si="13"/>
      </c>
      <c r="BG185" s="73">
        <f t="shared" si="14"/>
      </c>
    </row>
    <row r="186" spans="1:59" ht="13.5">
      <c r="A186" s="50">
        <f>HYPERLINK("#"&amp;INT('受給者一覧'!B186)&amp;"!g3",ROW(A186)-2)</f>
        <v>184</v>
      </c>
      <c r="AR186" s="74"/>
      <c r="AS186" s="74"/>
      <c r="BA186" s="72">
        <f ca="1" t="shared" si="10"/>
      </c>
      <c r="BB186" s="72">
        <f t="shared" si="11"/>
      </c>
      <c r="BC186" s="72">
        <f ca="1" t="shared" si="12"/>
      </c>
      <c r="BD186" s="72">
        <f ca="1">IF(BC186="","",IF(INDIRECT(B186&amp;"!$EO$11")=0,"",INT(MID(TEXT('請求書'!$D$20,"yyyymmdd"),1,6)&amp;TEXT(INDIRECT(B186&amp;"!$EO$11"),"00"))))</f>
      </c>
      <c r="BE186" s="72">
        <f ca="1">IF(BC186="","",IF(INDIRECT(B186&amp;"!$EO$12")=0,"",INT(MID(TEXT('請求書'!$D$20,"yyyymmdd"),1,6)&amp;TEXT(INDIRECT(B186&amp;"!$EO$12"),"00"))))</f>
      </c>
      <c r="BF186" s="73">
        <f t="shared" si="13"/>
      </c>
      <c r="BG186" s="73">
        <f t="shared" si="14"/>
      </c>
    </row>
    <row r="187" spans="1:59" ht="13.5">
      <c r="A187" s="50">
        <f>HYPERLINK("#"&amp;INT('受給者一覧'!B187)&amp;"!g3",ROW(A187)-2)</f>
        <v>185</v>
      </c>
      <c r="AR187" s="74"/>
      <c r="AS187" s="74"/>
      <c r="BA187" s="72">
        <f ca="1" t="shared" si="10"/>
      </c>
      <c r="BB187" s="72">
        <f t="shared" si="11"/>
      </c>
      <c r="BC187" s="72">
        <f ca="1" t="shared" si="12"/>
      </c>
      <c r="BD187" s="72">
        <f ca="1">IF(BC187="","",IF(INDIRECT(B187&amp;"!$EO$11")=0,"",INT(MID(TEXT('請求書'!$D$20,"yyyymmdd"),1,6)&amp;TEXT(INDIRECT(B187&amp;"!$EO$11"),"00"))))</f>
      </c>
      <c r="BE187" s="72">
        <f ca="1">IF(BC187="","",IF(INDIRECT(B187&amp;"!$EO$12")=0,"",INT(MID(TEXT('請求書'!$D$20,"yyyymmdd"),1,6)&amp;TEXT(INDIRECT(B187&amp;"!$EO$12"),"00"))))</f>
      </c>
      <c r="BF187" s="73">
        <f t="shared" si="13"/>
      </c>
      <c r="BG187" s="73">
        <f t="shared" si="14"/>
      </c>
    </row>
    <row r="188" spans="1:59" ht="13.5">
      <c r="A188" s="50">
        <f>HYPERLINK("#"&amp;INT('受給者一覧'!B188)&amp;"!g3",ROW(A188)-2)</f>
        <v>186</v>
      </c>
      <c r="AR188" s="74"/>
      <c r="AS188" s="74"/>
      <c r="BA188" s="72">
        <f ca="1" t="shared" si="10"/>
      </c>
      <c r="BB188" s="72">
        <f t="shared" si="11"/>
      </c>
      <c r="BC188" s="72">
        <f ca="1" t="shared" si="12"/>
      </c>
      <c r="BD188" s="72">
        <f ca="1">IF(BC188="","",IF(INDIRECT(B188&amp;"!$EO$11")=0,"",INT(MID(TEXT('請求書'!$D$20,"yyyymmdd"),1,6)&amp;TEXT(INDIRECT(B188&amp;"!$EO$11"),"00"))))</f>
      </c>
      <c r="BE188" s="72">
        <f ca="1">IF(BC188="","",IF(INDIRECT(B188&amp;"!$EO$12")=0,"",INT(MID(TEXT('請求書'!$D$20,"yyyymmdd"),1,6)&amp;TEXT(INDIRECT(B188&amp;"!$EO$12"),"00"))))</f>
      </c>
      <c r="BF188" s="73">
        <f t="shared" si="13"/>
      </c>
      <c r="BG188" s="73">
        <f t="shared" si="14"/>
      </c>
    </row>
    <row r="189" spans="1:59" ht="13.5">
      <c r="A189" s="50">
        <f>HYPERLINK("#"&amp;INT('受給者一覧'!B189)&amp;"!g3",ROW(A189)-2)</f>
        <v>187</v>
      </c>
      <c r="AR189" s="74"/>
      <c r="AS189" s="74"/>
      <c r="BA189" s="72">
        <f ca="1" t="shared" si="10"/>
      </c>
      <c r="BB189" s="72">
        <f t="shared" si="11"/>
      </c>
      <c r="BC189" s="72">
        <f ca="1" t="shared" si="12"/>
      </c>
      <c r="BD189" s="72">
        <f ca="1">IF(BC189="","",IF(INDIRECT(B189&amp;"!$EO$11")=0,"",INT(MID(TEXT('請求書'!$D$20,"yyyymmdd"),1,6)&amp;TEXT(INDIRECT(B189&amp;"!$EO$11"),"00"))))</f>
      </c>
      <c r="BE189" s="72">
        <f ca="1">IF(BC189="","",IF(INDIRECT(B189&amp;"!$EO$12")=0,"",INT(MID(TEXT('請求書'!$D$20,"yyyymmdd"),1,6)&amp;TEXT(INDIRECT(B189&amp;"!$EO$12"),"00"))))</f>
      </c>
      <c r="BF189" s="73">
        <f t="shared" si="13"/>
      </c>
      <c r="BG189" s="73">
        <f t="shared" si="14"/>
      </c>
    </row>
    <row r="190" spans="1:59" ht="13.5">
      <c r="A190" s="50">
        <f>HYPERLINK("#"&amp;INT('受給者一覧'!B190)&amp;"!g3",ROW(A190)-2)</f>
        <v>188</v>
      </c>
      <c r="AR190" s="74"/>
      <c r="AS190" s="74"/>
      <c r="BA190" s="72">
        <f ca="1" t="shared" si="10"/>
      </c>
      <c r="BB190" s="72">
        <f t="shared" si="11"/>
      </c>
      <c r="BC190" s="72">
        <f ca="1" t="shared" si="12"/>
      </c>
      <c r="BD190" s="72">
        <f ca="1">IF(BC190="","",IF(INDIRECT(B190&amp;"!$EO$11")=0,"",INT(MID(TEXT('請求書'!$D$20,"yyyymmdd"),1,6)&amp;TEXT(INDIRECT(B190&amp;"!$EO$11"),"00"))))</f>
      </c>
      <c r="BE190" s="72">
        <f ca="1">IF(BC190="","",IF(INDIRECT(B190&amp;"!$EO$12")=0,"",INT(MID(TEXT('請求書'!$D$20,"yyyymmdd"),1,6)&amp;TEXT(INDIRECT(B190&amp;"!$EO$12"),"00"))))</f>
      </c>
      <c r="BF190" s="73">
        <f t="shared" si="13"/>
      </c>
      <c r="BG190" s="73">
        <f t="shared" si="14"/>
      </c>
    </row>
    <row r="191" spans="1:59" ht="13.5">
      <c r="A191" s="50">
        <f>HYPERLINK("#"&amp;INT('受給者一覧'!B191)&amp;"!g3",ROW(A191)-2)</f>
        <v>189</v>
      </c>
      <c r="AR191" s="74"/>
      <c r="AS191" s="74"/>
      <c r="BA191" s="72">
        <f ca="1" t="shared" si="10"/>
      </c>
      <c r="BB191" s="72">
        <f t="shared" si="11"/>
      </c>
      <c r="BC191" s="72">
        <f ca="1" t="shared" si="12"/>
      </c>
      <c r="BD191" s="72">
        <f ca="1">IF(BC191="","",IF(INDIRECT(B191&amp;"!$EO$11")=0,"",INT(MID(TEXT('請求書'!$D$20,"yyyymmdd"),1,6)&amp;TEXT(INDIRECT(B191&amp;"!$EO$11"),"00"))))</f>
      </c>
      <c r="BE191" s="72">
        <f ca="1">IF(BC191="","",IF(INDIRECT(B191&amp;"!$EO$12")=0,"",INT(MID(TEXT('請求書'!$D$20,"yyyymmdd"),1,6)&amp;TEXT(INDIRECT(B191&amp;"!$EO$12"),"00"))))</f>
      </c>
      <c r="BF191" s="73">
        <f t="shared" si="13"/>
      </c>
      <c r="BG191" s="73">
        <f t="shared" si="14"/>
      </c>
    </row>
    <row r="192" spans="1:59" ht="13.5">
      <c r="A192" s="50">
        <f>HYPERLINK("#"&amp;INT('受給者一覧'!B192)&amp;"!g3",ROW(A192)-2)</f>
        <v>190</v>
      </c>
      <c r="AR192" s="74"/>
      <c r="AS192" s="74"/>
      <c r="BA192" s="72">
        <f ca="1" t="shared" si="10"/>
      </c>
      <c r="BB192" s="72">
        <f t="shared" si="11"/>
      </c>
      <c r="BC192" s="72">
        <f ca="1" t="shared" si="12"/>
      </c>
      <c r="BD192" s="72">
        <f ca="1">IF(BC192="","",IF(INDIRECT(B192&amp;"!$EO$11")=0,"",INT(MID(TEXT('請求書'!$D$20,"yyyymmdd"),1,6)&amp;TEXT(INDIRECT(B192&amp;"!$EO$11"),"00"))))</f>
      </c>
      <c r="BE192" s="72">
        <f ca="1">IF(BC192="","",IF(INDIRECT(B192&amp;"!$EO$12")=0,"",INT(MID(TEXT('請求書'!$D$20,"yyyymmdd"),1,6)&amp;TEXT(INDIRECT(B192&amp;"!$EO$12"),"00"))))</f>
      </c>
      <c r="BF192" s="73">
        <f t="shared" si="13"/>
      </c>
      <c r="BG192" s="73">
        <f t="shared" si="14"/>
      </c>
    </row>
    <row r="193" spans="1:59" ht="13.5">
      <c r="A193" s="50">
        <f>HYPERLINK("#"&amp;INT('受給者一覧'!B193)&amp;"!g3",ROW(A193)-2)</f>
        <v>191</v>
      </c>
      <c r="AR193" s="74"/>
      <c r="AS193" s="74"/>
      <c r="BA193" s="72">
        <f ca="1" t="shared" si="10"/>
      </c>
      <c r="BB193" s="72">
        <f t="shared" si="11"/>
      </c>
      <c r="BC193" s="72">
        <f ca="1" t="shared" si="12"/>
      </c>
      <c r="BD193" s="72">
        <f ca="1">IF(BC193="","",IF(INDIRECT(B193&amp;"!$EO$11")=0,"",INT(MID(TEXT('請求書'!$D$20,"yyyymmdd"),1,6)&amp;TEXT(INDIRECT(B193&amp;"!$EO$11"),"00"))))</f>
      </c>
      <c r="BE193" s="72">
        <f ca="1">IF(BC193="","",IF(INDIRECT(B193&amp;"!$EO$12")=0,"",INT(MID(TEXT('請求書'!$D$20,"yyyymmdd"),1,6)&amp;TEXT(INDIRECT(B193&amp;"!$EO$12"),"00"))))</f>
      </c>
      <c r="BF193" s="73">
        <f t="shared" si="13"/>
      </c>
      <c r="BG193" s="73">
        <f t="shared" si="14"/>
      </c>
    </row>
    <row r="194" spans="1:59" ht="13.5">
      <c r="A194" s="50">
        <f>HYPERLINK("#"&amp;INT('受給者一覧'!B194)&amp;"!g3",ROW(A194)-2)</f>
        <v>192</v>
      </c>
      <c r="AR194" s="74"/>
      <c r="AS194" s="74"/>
      <c r="BA194" s="72">
        <f ca="1" t="shared" si="10"/>
      </c>
      <c r="BB194" s="72">
        <f t="shared" si="11"/>
      </c>
      <c r="BC194" s="72">
        <f ca="1" t="shared" si="12"/>
      </c>
      <c r="BD194" s="72">
        <f ca="1">IF(BC194="","",IF(INDIRECT(B194&amp;"!$EO$11")=0,"",INT(MID(TEXT('請求書'!$D$20,"yyyymmdd"),1,6)&amp;TEXT(INDIRECT(B194&amp;"!$EO$11"),"00"))))</f>
      </c>
      <c r="BE194" s="72">
        <f ca="1">IF(BC194="","",IF(INDIRECT(B194&amp;"!$EO$12")=0,"",INT(MID(TEXT('請求書'!$D$20,"yyyymmdd"),1,6)&amp;TEXT(INDIRECT(B194&amp;"!$EO$12"),"00"))))</f>
      </c>
      <c r="BF194" s="73">
        <f t="shared" si="13"/>
      </c>
      <c r="BG194" s="73">
        <f t="shared" si="14"/>
      </c>
    </row>
    <row r="195" spans="1:59" ht="13.5">
      <c r="A195" s="50">
        <f>HYPERLINK("#"&amp;INT('受給者一覧'!B195)&amp;"!g3",ROW(A195)-2)</f>
        <v>193</v>
      </c>
      <c r="AR195" s="74"/>
      <c r="AS195" s="74"/>
      <c r="BA195" s="72">
        <f ca="1" t="shared" si="10"/>
      </c>
      <c r="BB195" s="72">
        <f t="shared" si="11"/>
      </c>
      <c r="BC195" s="72">
        <f ca="1" t="shared" si="12"/>
      </c>
      <c r="BD195" s="72">
        <f ca="1">IF(BC195="","",IF(INDIRECT(B195&amp;"!$EO$11")=0,"",INT(MID(TEXT('請求書'!$D$20,"yyyymmdd"),1,6)&amp;TEXT(INDIRECT(B195&amp;"!$EO$11"),"00"))))</f>
      </c>
      <c r="BE195" s="72">
        <f ca="1">IF(BC195="","",IF(INDIRECT(B195&amp;"!$EO$12")=0,"",INT(MID(TEXT('請求書'!$D$20,"yyyymmdd"),1,6)&amp;TEXT(INDIRECT(B195&amp;"!$EO$12"),"00"))))</f>
      </c>
      <c r="BF195" s="73">
        <f t="shared" si="13"/>
      </c>
      <c r="BG195" s="73">
        <f t="shared" si="14"/>
      </c>
    </row>
    <row r="196" spans="1:59" ht="13.5">
      <c r="A196" s="50">
        <f>HYPERLINK("#"&amp;INT('受給者一覧'!B196)&amp;"!g3",ROW(A196)-2)</f>
        <v>194</v>
      </c>
      <c r="AR196" s="74"/>
      <c r="AS196" s="74"/>
      <c r="BA196" s="72">
        <f aca="true" ca="1" t="shared" si="15" ref="BA196:BA259">IF(BC196="","",IF(AU196&lt;INDIRECT(B196&amp;"!$DF$21"),"有",""))</f>
      </c>
      <c r="BB196" s="72">
        <f aca="true" t="shared" si="16" ref="BB196:BB259">IF(BC196="","",IF(BD196="","",IF(AND(BD196&gt;=BF196,BD196&lt;=BG196,BE196&gt;=BF196,BE196&lt;=BG196),"","有")))</f>
      </c>
      <c r="BC196" s="72">
        <f aca="true" ca="1" t="shared" si="17" ref="BC196:BC259">IF(ISERROR(INDIRECT(B196&amp;"!$G$3")),"","対象")</f>
      </c>
      <c r="BD196" s="72">
        <f ca="1">IF(BC196="","",IF(INDIRECT(B196&amp;"!$EO$11")=0,"",INT(MID(TEXT('請求書'!$D$20,"yyyymmdd"),1,6)&amp;TEXT(INDIRECT(B196&amp;"!$EO$11"),"00"))))</f>
      </c>
      <c r="BE196" s="72">
        <f ca="1">IF(BC196="","",IF(INDIRECT(B196&amp;"!$EO$12")=0,"",INT(MID(TEXT('請求書'!$D$20,"yyyymmdd"),1,6)&amp;TEXT(INDIRECT(B196&amp;"!$EO$12"),"00"))))</f>
      </c>
      <c r="BF196" s="73">
        <f aca="true" t="shared" si="18" ref="BF196:BF259">IF(AR196="","",INT(AR196))</f>
      </c>
      <c r="BG196" s="73">
        <f aca="true" t="shared" si="19" ref="BG196:BG259">IF(AS196="","",INT(AS196))</f>
      </c>
    </row>
    <row r="197" spans="1:59" ht="13.5">
      <c r="A197" s="50">
        <f>HYPERLINK("#"&amp;INT('受給者一覧'!B197)&amp;"!g3",ROW(A197)-2)</f>
        <v>195</v>
      </c>
      <c r="AR197" s="74"/>
      <c r="AS197" s="74"/>
      <c r="BA197" s="72">
        <f ca="1" t="shared" si="15"/>
      </c>
      <c r="BB197" s="72">
        <f t="shared" si="16"/>
      </c>
      <c r="BC197" s="72">
        <f ca="1" t="shared" si="17"/>
      </c>
      <c r="BD197" s="72">
        <f ca="1">IF(BC197="","",IF(INDIRECT(B197&amp;"!$EO$11")=0,"",INT(MID(TEXT('請求書'!$D$20,"yyyymmdd"),1,6)&amp;TEXT(INDIRECT(B197&amp;"!$EO$11"),"00"))))</f>
      </c>
      <c r="BE197" s="72">
        <f ca="1">IF(BC197="","",IF(INDIRECT(B197&amp;"!$EO$12")=0,"",INT(MID(TEXT('請求書'!$D$20,"yyyymmdd"),1,6)&amp;TEXT(INDIRECT(B197&amp;"!$EO$12"),"00"))))</f>
      </c>
      <c r="BF197" s="73">
        <f t="shared" si="18"/>
      </c>
      <c r="BG197" s="73">
        <f t="shared" si="19"/>
      </c>
    </row>
    <row r="198" spans="1:59" ht="13.5">
      <c r="A198" s="50">
        <f>HYPERLINK("#"&amp;INT('受給者一覧'!B198)&amp;"!g3",ROW(A198)-2)</f>
        <v>196</v>
      </c>
      <c r="AR198" s="74"/>
      <c r="AS198" s="74"/>
      <c r="BA198" s="72">
        <f ca="1" t="shared" si="15"/>
      </c>
      <c r="BB198" s="72">
        <f t="shared" si="16"/>
      </c>
      <c r="BC198" s="72">
        <f ca="1" t="shared" si="17"/>
      </c>
      <c r="BD198" s="72">
        <f ca="1">IF(BC198="","",IF(INDIRECT(B198&amp;"!$EO$11")=0,"",INT(MID(TEXT('請求書'!$D$20,"yyyymmdd"),1,6)&amp;TEXT(INDIRECT(B198&amp;"!$EO$11"),"00"))))</f>
      </c>
      <c r="BE198" s="72">
        <f ca="1">IF(BC198="","",IF(INDIRECT(B198&amp;"!$EO$12")=0,"",INT(MID(TEXT('請求書'!$D$20,"yyyymmdd"),1,6)&amp;TEXT(INDIRECT(B198&amp;"!$EO$12"),"00"))))</f>
      </c>
      <c r="BF198" s="73">
        <f t="shared" si="18"/>
      </c>
      <c r="BG198" s="73">
        <f t="shared" si="19"/>
      </c>
    </row>
    <row r="199" spans="1:59" ht="13.5">
      <c r="A199" s="50">
        <f>HYPERLINK("#"&amp;INT('受給者一覧'!B199)&amp;"!g3",ROW(A199)-2)</f>
        <v>197</v>
      </c>
      <c r="AR199" s="74"/>
      <c r="AS199" s="74"/>
      <c r="BA199" s="72">
        <f ca="1" t="shared" si="15"/>
      </c>
      <c r="BB199" s="72">
        <f t="shared" si="16"/>
      </c>
      <c r="BC199" s="72">
        <f ca="1" t="shared" si="17"/>
      </c>
      <c r="BD199" s="72">
        <f ca="1">IF(BC199="","",IF(INDIRECT(B199&amp;"!$EO$11")=0,"",INT(MID(TEXT('請求書'!$D$20,"yyyymmdd"),1,6)&amp;TEXT(INDIRECT(B199&amp;"!$EO$11"),"00"))))</f>
      </c>
      <c r="BE199" s="72">
        <f ca="1">IF(BC199="","",IF(INDIRECT(B199&amp;"!$EO$12")=0,"",INT(MID(TEXT('請求書'!$D$20,"yyyymmdd"),1,6)&amp;TEXT(INDIRECT(B199&amp;"!$EO$12"),"00"))))</f>
      </c>
      <c r="BF199" s="73">
        <f t="shared" si="18"/>
      </c>
      <c r="BG199" s="73">
        <f t="shared" si="19"/>
      </c>
    </row>
    <row r="200" spans="1:59" ht="13.5">
      <c r="A200" s="50">
        <f>HYPERLINK("#"&amp;INT('受給者一覧'!B200)&amp;"!g3",ROW(A200)-2)</f>
        <v>198</v>
      </c>
      <c r="AR200" s="74"/>
      <c r="AS200" s="74"/>
      <c r="BA200" s="72">
        <f ca="1" t="shared" si="15"/>
      </c>
      <c r="BB200" s="72">
        <f t="shared" si="16"/>
      </c>
      <c r="BC200" s="72">
        <f ca="1" t="shared" si="17"/>
      </c>
      <c r="BD200" s="72">
        <f ca="1">IF(BC200="","",IF(INDIRECT(B200&amp;"!$EO$11")=0,"",INT(MID(TEXT('請求書'!$D$20,"yyyymmdd"),1,6)&amp;TEXT(INDIRECT(B200&amp;"!$EO$11"),"00"))))</f>
      </c>
      <c r="BE200" s="72">
        <f ca="1">IF(BC200="","",IF(INDIRECT(B200&amp;"!$EO$12")=0,"",INT(MID(TEXT('請求書'!$D$20,"yyyymmdd"),1,6)&amp;TEXT(INDIRECT(B200&amp;"!$EO$12"),"00"))))</f>
      </c>
      <c r="BF200" s="73">
        <f t="shared" si="18"/>
      </c>
      <c r="BG200" s="73">
        <f t="shared" si="19"/>
      </c>
    </row>
    <row r="201" spans="1:59" ht="13.5">
      <c r="A201" s="50">
        <f>HYPERLINK("#"&amp;INT('受給者一覧'!B201)&amp;"!g3",ROW(A201)-2)</f>
        <v>199</v>
      </c>
      <c r="AR201" s="74"/>
      <c r="AS201" s="74"/>
      <c r="BA201" s="72">
        <f ca="1" t="shared" si="15"/>
      </c>
      <c r="BB201" s="72">
        <f t="shared" si="16"/>
      </c>
      <c r="BC201" s="72">
        <f ca="1" t="shared" si="17"/>
      </c>
      <c r="BD201" s="72">
        <f ca="1">IF(BC201="","",IF(INDIRECT(B201&amp;"!$EO$11")=0,"",INT(MID(TEXT('請求書'!$D$20,"yyyymmdd"),1,6)&amp;TEXT(INDIRECT(B201&amp;"!$EO$11"),"00"))))</f>
      </c>
      <c r="BE201" s="72">
        <f ca="1">IF(BC201="","",IF(INDIRECT(B201&amp;"!$EO$12")=0,"",INT(MID(TEXT('請求書'!$D$20,"yyyymmdd"),1,6)&amp;TEXT(INDIRECT(B201&amp;"!$EO$12"),"00"))))</f>
      </c>
      <c r="BF201" s="73">
        <f t="shared" si="18"/>
      </c>
      <c r="BG201" s="73">
        <f t="shared" si="19"/>
      </c>
    </row>
    <row r="202" spans="1:59" ht="13.5">
      <c r="A202" s="50">
        <f>HYPERLINK("#"&amp;INT('受給者一覧'!B202)&amp;"!g3",ROW(A202)-2)</f>
        <v>200</v>
      </c>
      <c r="AR202" s="74"/>
      <c r="AS202" s="74"/>
      <c r="BA202" s="72">
        <f ca="1" t="shared" si="15"/>
      </c>
      <c r="BB202" s="72">
        <f t="shared" si="16"/>
      </c>
      <c r="BC202" s="72">
        <f ca="1" t="shared" si="17"/>
      </c>
      <c r="BD202" s="72">
        <f ca="1">IF(BC202="","",IF(INDIRECT(B202&amp;"!$EO$11")=0,"",INT(MID(TEXT('請求書'!$D$20,"yyyymmdd"),1,6)&amp;TEXT(INDIRECT(B202&amp;"!$EO$11"),"00"))))</f>
      </c>
      <c r="BE202" s="72">
        <f ca="1">IF(BC202="","",IF(INDIRECT(B202&amp;"!$EO$12")=0,"",INT(MID(TEXT('請求書'!$D$20,"yyyymmdd"),1,6)&amp;TEXT(INDIRECT(B202&amp;"!$EO$12"),"00"))))</f>
      </c>
      <c r="BF202" s="73">
        <f t="shared" si="18"/>
      </c>
      <c r="BG202" s="73">
        <f t="shared" si="19"/>
      </c>
    </row>
    <row r="203" spans="1:59" ht="13.5">
      <c r="A203" s="50">
        <f>HYPERLINK("#"&amp;INT('受給者一覧'!B203)&amp;"!g3",ROW(A203)-2)</f>
        <v>201</v>
      </c>
      <c r="AR203" s="74"/>
      <c r="AS203" s="74"/>
      <c r="BA203" s="72">
        <f ca="1" t="shared" si="15"/>
      </c>
      <c r="BB203" s="72">
        <f t="shared" si="16"/>
      </c>
      <c r="BC203" s="72">
        <f ca="1" t="shared" si="17"/>
      </c>
      <c r="BD203" s="72">
        <f ca="1">IF(BC203="","",IF(INDIRECT(B203&amp;"!$EO$11")=0,"",INT(MID(TEXT('請求書'!$D$20,"yyyymmdd"),1,6)&amp;TEXT(INDIRECT(B203&amp;"!$EO$11"),"00"))))</f>
      </c>
      <c r="BE203" s="72">
        <f ca="1">IF(BC203="","",IF(INDIRECT(B203&amp;"!$EO$12")=0,"",INT(MID(TEXT('請求書'!$D$20,"yyyymmdd"),1,6)&amp;TEXT(INDIRECT(B203&amp;"!$EO$12"),"00"))))</f>
      </c>
      <c r="BF203" s="73">
        <f t="shared" si="18"/>
      </c>
      <c r="BG203" s="73">
        <f t="shared" si="19"/>
      </c>
    </row>
    <row r="204" spans="1:59" ht="13.5">
      <c r="A204" s="50">
        <f>HYPERLINK("#"&amp;INT('受給者一覧'!B204)&amp;"!g3",ROW(A204)-2)</f>
        <v>202</v>
      </c>
      <c r="AR204" s="74"/>
      <c r="AS204" s="74"/>
      <c r="BA204" s="72">
        <f ca="1" t="shared" si="15"/>
      </c>
      <c r="BB204" s="72">
        <f t="shared" si="16"/>
      </c>
      <c r="BC204" s="72">
        <f ca="1" t="shared" si="17"/>
      </c>
      <c r="BD204" s="72">
        <f ca="1">IF(BC204="","",IF(INDIRECT(B204&amp;"!$EO$11")=0,"",INT(MID(TEXT('請求書'!$D$20,"yyyymmdd"),1,6)&amp;TEXT(INDIRECT(B204&amp;"!$EO$11"),"00"))))</f>
      </c>
      <c r="BE204" s="72">
        <f ca="1">IF(BC204="","",IF(INDIRECT(B204&amp;"!$EO$12")=0,"",INT(MID(TEXT('請求書'!$D$20,"yyyymmdd"),1,6)&amp;TEXT(INDIRECT(B204&amp;"!$EO$12"),"00"))))</f>
      </c>
      <c r="BF204" s="73">
        <f t="shared" si="18"/>
      </c>
      <c r="BG204" s="73">
        <f t="shared" si="19"/>
      </c>
    </row>
    <row r="205" spans="1:59" ht="13.5">
      <c r="A205" s="50">
        <f>HYPERLINK("#"&amp;INT('受給者一覧'!B205)&amp;"!g3",ROW(A205)-2)</f>
        <v>203</v>
      </c>
      <c r="AR205" s="74"/>
      <c r="AS205" s="74"/>
      <c r="BA205" s="72">
        <f ca="1" t="shared" si="15"/>
      </c>
      <c r="BB205" s="72">
        <f t="shared" si="16"/>
      </c>
      <c r="BC205" s="72">
        <f ca="1" t="shared" si="17"/>
      </c>
      <c r="BD205" s="72">
        <f ca="1">IF(BC205="","",IF(INDIRECT(B205&amp;"!$EO$11")=0,"",INT(MID(TEXT('請求書'!$D$20,"yyyymmdd"),1,6)&amp;TEXT(INDIRECT(B205&amp;"!$EO$11"),"00"))))</f>
      </c>
      <c r="BE205" s="72">
        <f ca="1">IF(BC205="","",IF(INDIRECT(B205&amp;"!$EO$12")=0,"",INT(MID(TEXT('請求書'!$D$20,"yyyymmdd"),1,6)&amp;TEXT(INDIRECT(B205&amp;"!$EO$12"),"00"))))</f>
      </c>
      <c r="BF205" s="73">
        <f t="shared" si="18"/>
      </c>
      <c r="BG205" s="73">
        <f t="shared" si="19"/>
      </c>
    </row>
    <row r="206" spans="1:59" ht="13.5">
      <c r="A206" s="50">
        <f>HYPERLINK("#"&amp;INT('受給者一覧'!B206)&amp;"!g3",ROW(A206)-2)</f>
        <v>204</v>
      </c>
      <c r="AR206" s="74"/>
      <c r="AS206" s="74"/>
      <c r="BA206" s="72">
        <f ca="1" t="shared" si="15"/>
      </c>
      <c r="BB206" s="72">
        <f t="shared" si="16"/>
      </c>
      <c r="BC206" s="72">
        <f ca="1" t="shared" si="17"/>
      </c>
      <c r="BD206" s="72">
        <f ca="1">IF(BC206="","",IF(INDIRECT(B206&amp;"!$EO$11")=0,"",INT(MID(TEXT('請求書'!$D$20,"yyyymmdd"),1,6)&amp;TEXT(INDIRECT(B206&amp;"!$EO$11"),"00"))))</f>
      </c>
      <c r="BE206" s="72">
        <f ca="1">IF(BC206="","",IF(INDIRECT(B206&amp;"!$EO$12")=0,"",INT(MID(TEXT('請求書'!$D$20,"yyyymmdd"),1,6)&amp;TEXT(INDIRECT(B206&amp;"!$EO$12"),"00"))))</f>
      </c>
      <c r="BF206" s="73">
        <f t="shared" si="18"/>
      </c>
      <c r="BG206" s="73">
        <f t="shared" si="19"/>
      </c>
    </row>
    <row r="207" spans="1:59" ht="13.5">
      <c r="A207" s="50">
        <f>HYPERLINK("#"&amp;INT('受給者一覧'!B207)&amp;"!g3",ROW(A207)-2)</f>
        <v>205</v>
      </c>
      <c r="AR207" s="74"/>
      <c r="AS207" s="74"/>
      <c r="BA207" s="72">
        <f ca="1" t="shared" si="15"/>
      </c>
      <c r="BB207" s="72">
        <f t="shared" si="16"/>
      </c>
      <c r="BC207" s="72">
        <f ca="1" t="shared" si="17"/>
      </c>
      <c r="BD207" s="72">
        <f ca="1">IF(BC207="","",IF(INDIRECT(B207&amp;"!$EO$11")=0,"",INT(MID(TEXT('請求書'!$D$20,"yyyymmdd"),1,6)&amp;TEXT(INDIRECT(B207&amp;"!$EO$11"),"00"))))</f>
      </c>
      <c r="BE207" s="72">
        <f ca="1">IF(BC207="","",IF(INDIRECT(B207&amp;"!$EO$12")=0,"",INT(MID(TEXT('請求書'!$D$20,"yyyymmdd"),1,6)&amp;TEXT(INDIRECT(B207&amp;"!$EO$12"),"00"))))</f>
      </c>
      <c r="BF207" s="73">
        <f t="shared" si="18"/>
      </c>
      <c r="BG207" s="73">
        <f t="shared" si="19"/>
      </c>
    </row>
    <row r="208" spans="1:59" ht="13.5">
      <c r="A208" s="50">
        <f>HYPERLINK("#"&amp;INT('受給者一覧'!B208)&amp;"!g3",ROW(A208)-2)</f>
        <v>206</v>
      </c>
      <c r="AR208" s="74"/>
      <c r="AS208" s="74"/>
      <c r="BA208" s="72">
        <f ca="1" t="shared" si="15"/>
      </c>
      <c r="BB208" s="72">
        <f t="shared" si="16"/>
      </c>
      <c r="BC208" s="72">
        <f ca="1" t="shared" si="17"/>
      </c>
      <c r="BD208" s="72">
        <f ca="1">IF(BC208="","",IF(INDIRECT(B208&amp;"!$EO$11")=0,"",INT(MID(TEXT('請求書'!$D$20,"yyyymmdd"),1,6)&amp;TEXT(INDIRECT(B208&amp;"!$EO$11"),"00"))))</f>
      </c>
      <c r="BE208" s="72">
        <f ca="1">IF(BC208="","",IF(INDIRECT(B208&amp;"!$EO$12")=0,"",INT(MID(TEXT('請求書'!$D$20,"yyyymmdd"),1,6)&amp;TEXT(INDIRECT(B208&amp;"!$EO$12"),"00"))))</f>
      </c>
      <c r="BF208" s="73">
        <f t="shared" si="18"/>
      </c>
      <c r="BG208" s="73">
        <f t="shared" si="19"/>
      </c>
    </row>
    <row r="209" spans="1:59" ht="13.5">
      <c r="A209" s="50">
        <f>HYPERLINK("#"&amp;INT('受給者一覧'!B209)&amp;"!g3",ROW(A209)-2)</f>
        <v>207</v>
      </c>
      <c r="AR209" s="74"/>
      <c r="AS209" s="74"/>
      <c r="BA209" s="72">
        <f ca="1" t="shared" si="15"/>
      </c>
      <c r="BB209" s="72">
        <f t="shared" si="16"/>
      </c>
      <c r="BC209" s="72">
        <f ca="1" t="shared" si="17"/>
      </c>
      <c r="BD209" s="72">
        <f ca="1">IF(BC209="","",IF(INDIRECT(B209&amp;"!$EO$11")=0,"",INT(MID(TEXT('請求書'!$D$20,"yyyymmdd"),1,6)&amp;TEXT(INDIRECT(B209&amp;"!$EO$11"),"00"))))</f>
      </c>
      <c r="BE209" s="72">
        <f ca="1">IF(BC209="","",IF(INDIRECT(B209&amp;"!$EO$12")=0,"",INT(MID(TEXT('請求書'!$D$20,"yyyymmdd"),1,6)&amp;TEXT(INDIRECT(B209&amp;"!$EO$12"),"00"))))</f>
      </c>
      <c r="BF209" s="73">
        <f t="shared" si="18"/>
      </c>
      <c r="BG209" s="73">
        <f t="shared" si="19"/>
      </c>
    </row>
    <row r="210" spans="1:59" ht="13.5">
      <c r="A210" s="50">
        <f>HYPERLINK("#"&amp;INT('受給者一覧'!B210)&amp;"!g3",ROW(A210)-2)</f>
        <v>208</v>
      </c>
      <c r="AR210" s="74"/>
      <c r="AS210" s="74"/>
      <c r="BA210" s="72">
        <f ca="1" t="shared" si="15"/>
      </c>
      <c r="BB210" s="72">
        <f t="shared" si="16"/>
      </c>
      <c r="BC210" s="72">
        <f ca="1" t="shared" si="17"/>
      </c>
      <c r="BD210" s="72">
        <f ca="1">IF(BC210="","",IF(INDIRECT(B210&amp;"!$EO$11")=0,"",INT(MID(TEXT('請求書'!$D$20,"yyyymmdd"),1,6)&amp;TEXT(INDIRECT(B210&amp;"!$EO$11"),"00"))))</f>
      </c>
      <c r="BE210" s="72">
        <f ca="1">IF(BC210="","",IF(INDIRECT(B210&amp;"!$EO$12")=0,"",INT(MID(TEXT('請求書'!$D$20,"yyyymmdd"),1,6)&amp;TEXT(INDIRECT(B210&amp;"!$EO$12"),"00"))))</f>
      </c>
      <c r="BF210" s="73">
        <f t="shared" si="18"/>
      </c>
      <c r="BG210" s="73">
        <f t="shared" si="19"/>
      </c>
    </row>
    <row r="211" spans="1:59" ht="13.5">
      <c r="A211" s="50">
        <f>HYPERLINK("#"&amp;INT('受給者一覧'!B211)&amp;"!g3",ROW(A211)-2)</f>
        <v>209</v>
      </c>
      <c r="AR211" s="74"/>
      <c r="AS211" s="74"/>
      <c r="BA211" s="72">
        <f ca="1" t="shared" si="15"/>
      </c>
      <c r="BB211" s="72">
        <f t="shared" si="16"/>
      </c>
      <c r="BC211" s="72">
        <f ca="1" t="shared" si="17"/>
      </c>
      <c r="BD211" s="72">
        <f ca="1">IF(BC211="","",IF(INDIRECT(B211&amp;"!$EO$11")=0,"",INT(MID(TEXT('請求書'!$D$20,"yyyymmdd"),1,6)&amp;TEXT(INDIRECT(B211&amp;"!$EO$11"),"00"))))</f>
      </c>
      <c r="BE211" s="72">
        <f ca="1">IF(BC211="","",IF(INDIRECT(B211&amp;"!$EO$12")=0,"",INT(MID(TEXT('請求書'!$D$20,"yyyymmdd"),1,6)&amp;TEXT(INDIRECT(B211&amp;"!$EO$12"),"00"))))</f>
      </c>
      <c r="BF211" s="73">
        <f t="shared" si="18"/>
      </c>
      <c r="BG211" s="73">
        <f t="shared" si="19"/>
      </c>
    </row>
    <row r="212" spans="1:59" ht="13.5">
      <c r="A212" s="50">
        <f>HYPERLINK("#"&amp;INT('受給者一覧'!B212)&amp;"!g3",ROW(A212)-2)</f>
        <v>210</v>
      </c>
      <c r="AR212" s="74"/>
      <c r="AS212" s="74"/>
      <c r="BA212" s="72">
        <f ca="1" t="shared" si="15"/>
      </c>
      <c r="BB212" s="72">
        <f t="shared" si="16"/>
      </c>
      <c r="BC212" s="72">
        <f ca="1" t="shared" si="17"/>
      </c>
      <c r="BD212" s="72">
        <f ca="1">IF(BC212="","",IF(INDIRECT(B212&amp;"!$EO$11")=0,"",INT(MID(TEXT('請求書'!$D$20,"yyyymmdd"),1,6)&amp;TEXT(INDIRECT(B212&amp;"!$EO$11"),"00"))))</f>
      </c>
      <c r="BE212" s="72">
        <f ca="1">IF(BC212="","",IF(INDIRECT(B212&amp;"!$EO$12")=0,"",INT(MID(TEXT('請求書'!$D$20,"yyyymmdd"),1,6)&amp;TEXT(INDIRECT(B212&amp;"!$EO$12"),"00"))))</f>
      </c>
      <c r="BF212" s="73">
        <f t="shared" si="18"/>
      </c>
      <c r="BG212" s="73">
        <f t="shared" si="19"/>
      </c>
    </row>
    <row r="213" spans="1:59" ht="13.5">
      <c r="A213" s="50">
        <f>HYPERLINK("#"&amp;INT('受給者一覧'!B213)&amp;"!g3",ROW(A213)-2)</f>
        <v>211</v>
      </c>
      <c r="AR213" s="74"/>
      <c r="AS213" s="74"/>
      <c r="BA213" s="72">
        <f ca="1" t="shared" si="15"/>
      </c>
      <c r="BB213" s="72">
        <f t="shared" si="16"/>
      </c>
      <c r="BC213" s="72">
        <f ca="1" t="shared" si="17"/>
      </c>
      <c r="BD213" s="72">
        <f ca="1">IF(BC213="","",IF(INDIRECT(B213&amp;"!$EO$11")=0,"",INT(MID(TEXT('請求書'!$D$20,"yyyymmdd"),1,6)&amp;TEXT(INDIRECT(B213&amp;"!$EO$11"),"00"))))</f>
      </c>
      <c r="BE213" s="72">
        <f ca="1">IF(BC213="","",IF(INDIRECT(B213&amp;"!$EO$12")=0,"",INT(MID(TEXT('請求書'!$D$20,"yyyymmdd"),1,6)&amp;TEXT(INDIRECT(B213&amp;"!$EO$12"),"00"))))</f>
      </c>
      <c r="BF213" s="73">
        <f t="shared" si="18"/>
      </c>
      <c r="BG213" s="73">
        <f t="shared" si="19"/>
      </c>
    </row>
    <row r="214" spans="1:59" ht="13.5">
      <c r="A214" s="50">
        <f>HYPERLINK("#"&amp;INT('受給者一覧'!B214)&amp;"!g3",ROW(A214)-2)</f>
        <v>212</v>
      </c>
      <c r="AR214" s="74"/>
      <c r="AS214" s="74"/>
      <c r="BA214" s="72">
        <f ca="1" t="shared" si="15"/>
      </c>
      <c r="BB214" s="72">
        <f t="shared" si="16"/>
      </c>
      <c r="BC214" s="72">
        <f ca="1" t="shared" si="17"/>
      </c>
      <c r="BD214" s="72">
        <f ca="1">IF(BC214="","",IF(INDIRECT(B214&amp;"!$EO$11")=0,"",INT(MID(TEXT('請求書'!$D$20,"yyyymmdd"),1,6)&amp;TEXT(INDIRECT(B214&amp;"!$EO$11"),"00"))))</f>
      </c>
      <c r="BE214" s="72">
        <f ca="1">IF(BC214="","",IF(INDIRECT(B214&amp;"!$EO$12")=0,"",INT(MID(TEXT('請求書'!$D$20,"yyyymmdd"),1,6)&amp;TEXT(INDIRECT(B214&amp;"!$EO$12"),"00"))))</f>
      </c>
      <c r="BF214" s="73">
        <f t="shared" si="18"/>
      </c>
      <c r="BG214" s="73">
        <f t="shared" si="19"/>
      </c>
    </row>
    <row r="215" spans="1:59" ht="13.5">
      <c r="A215" s="50">
        <f>HYPERLINK("#"&amp;INT('受給者一覧'!B215)&amp;"!g3",ROW(A215)-2)</f>
        <v>213</v>
      </c>
      <c r="AR215" s="74"/>
      <c r="AS215" s="74"/>
      <c r="BA215" s="72">
        <f ca="1" t="shared" si="15"/>
      </c>
      <c r="BB215" s="72">
        <f t="shared" si="16"/>
      </c>
      <c r="BC215" s="72">
        <f ca="1" t="shared" si="17"/>
      </c>
      <c r="BD215" s="72">
        <f ca="1">IF(BC215="","",IF(INDIRECT(B215&amp;"!$EO$11")=0,"",INT(MID(TEXT('請求書'!$D$20,"yyyymmdd"),1,6)&amp;TEXT(INDIRECT(B215&amp;"!$EO$11"),"00"))))</f>
      </c>
      <c r="BE215" s="72">
        <f ca="1">IF(BC215="","",IF(INDIRECT(B215&amp;"!$EO$12")=0,"",INT(MID(TEXT('請求書'!$D$20,"yyyymmdd"),1,6)&amp;TEXT(INDIRECT(B215&amp;"!$EO$12"),"00"))))</f>
      </c>
      <c r="BF215" s="73">
        <f t="shared" si="18"/>
      </c>
      <c r="BG215" s="73">
        <f t="shared" si="19"/>
      </c>
    </row>
    <row r="216" spans="1:59" ht="13.5">
      <c r="A216" s="50">
        <f>HYPERLINK("#"&amp;INT('受給者一覧'!B216)&amp;"!g3",ROW(A216)-2)</f>
        <v>214</v>
      </c>
      <c r="AR216" s="74"/>
      <c r="AS216" s="74"/>
      <c r="BA216" s="72">
        <f ca="1" t="shared" si="15"/>
      </c>
      <c r="BB216" s="72">
        <f t="shared" si="16"/>
      </c>
      <c r="BC216" s="72">
        <f ca="1" t="shared" si="17"/>
      </c>
      <c r="BD216" s="72">
        <f ca="1">IF(BC216="","",IF(INDIRECT(B216&amp;"!$EO$11")=0,"",INT(MID(TEXT('請求書'!$D$20,"yyyymmdd"),1,6)&amp;TEXT(INDIRECT(B216&amp;"!$EO$11"),"00"))))</f>
      </c>
      <c r="BE216" s="72">
        <f ca="1">IF(BC216="","",IF(INDIRECT(B216&amp;"!$EO$12")=0,"",INT(MID(TEXT('請求書'!$D$20,"yyyymmdd"),1,6)&amp;TEXT(INDIRECT(B216&amp;"!$EO$12"),"00"))))</f>
      </c>
      <c r="BF216" s="73">
        <f t="shared" si="18"/>
      </c>
      <c r="BG216" s="73">
        <f t="shared" si="19"/>
      </c>
    </row>
    <row r="217" spans="1:59" ht="13.5">
      <c r="A217" s="50">
        <f>HYPERLINK("#"&amp;INT('受給者一覧'!B217)&amp;"!g3",ROW(A217)-2)</f>
        <v>215</v>
      </c>
      <c r="AR217" s="74"/>
      <c r="AS217" s="74"/>
      <c r="BA217" s="72">
        <f ca="1" t="shared" si="15"/>
      </c>
      <c r="BB217" s="72">
        <f t="shared" si="16"/>
      </c>
      <c r="BC217" s="72">
        <f ca="1" t="shared" si="17"/>
      </c>
      <c r="BD217" s="72">
        <f ca="1">IF(BC217="","",IF(INDIRECT(B217&amp;"!$EO$11")=0,"",INT(MID(TEXT('請求書'!$D$20,"yyyymmdd"),1,6)&amp;TEXT(INDIRECT(B217&amp;"!$EO$11"),"00"))))</f>
      </c>
      <c r="BE217" s="72">
        <f ca="1">IF(BC217="","",IF(INDIRECT(B217&amp;"!$EO$12")=0,"",INT(MID(TEXT('請求書'!$D$20,"yyyymmdd"),1,6)&amp;TEXT(INDIRECT(B217&amp;"!$EO$12"),"00"))))</f>
      </c>
      <c r="BF217" s="73">
        <f t="shared" si="18"/>
      </c>
      <c r="BG217" s="73">
        <f t="shared" si="19"/>
      </c>
    </row>
    <row r="218" spans="1:59" ht="13.5">
      <c r="A218" s="50">
        <f>HYPERLINK("#"&amp;INT('受給者一覧'!B218)&amp;"!g3",ROW(A218)-2)</f>
        <v>216</v>
      </c>
      <c r="AR218" s="74"/>
      <c r="AS218" s="74"/>
      <c r="BA218" s="72">
        <f ca="1" t="shared" si="15"/>
      </c>
      <c r="BB218" s="72">
        <f t="shared" si="16"/>
      </c>
      <c r="BC218" s="72">
        <f ca="1" t="shared" si="17"/>
      </c>
      <c r="BD218" s="72">
        <f ca="1">IF(BC218="","",IF(INDIRECT(B218&amp;"!$EO$11")=0,"",INT(MID(TEXT('請求書'!$D$20,"yyyymmdd"),1,6)&amp;TEXT(INDIRECT(B218&amp;"!$EO$11"),"00"))))</f>
      </c>
      <c r="BE218" s="72">
        <f ca="1">IF(BC218="","",IF(INDIRECT(B218&amp;"!$EO$12")=0,"",INT(MID(TEXT('請求書'!$D$20,"yyyymmdd"),1,6)&amp;TEXT(INDIRECT(B218&amp;"!$EO$12"),"00"))))</f>
      </c>
      <c r="BF218" s="73">
        <f t="shared" si="18"/>
      </c>
      <c r="BG218" s="73">
        <f t="shared" si="19"/>
      </c>
    </row>
    <row r="219" spans="1:59" ht="13.5">
      <c r="A219" s="50">
        <f>HYPERLINK("#"&amp;INT('受給者一覧'!B219)&amp;"!g3",ROW(A219)-2)</f>
        <v>217</v>
      </c>
      <c r="AR219" s="74"/>
      <c r="AS219" s="74"/>
      <c r="BA219" s="72">
        <f ca="1" t="shared" si="15"/>
      </c>
      <c r="BB219" s="72">
        <f t="shared" si="16"/>
      </c>
      <c r="BC219" s="72">
        <f ca="1" t="shared" si="17"/>
      </c>
      <c r="BD219" s="72">
        <f ca="1">IF(BC219="","",IF(INDIRECT(B219&amp;"!$EO$11")=0,"",INT(MID(TEXT('請求書'!$D$20,"yyyymmdd"),1,6)&amp;TEXT(INDIRECT(B219&amp;"!$EO$11"),"00"))))</f>
      </c>
      <c r="BE219" s="72">
        <f ca="1">IF(BC219="","",IF(INDIRECT(B219&amp;"!$EO$12")=0,"",INT(MID(TEXT('請求書'!$D$20,"yyyymmdd"),1,6)&amp;TEXT(INDIRECT(B219&amp;"!$EO$12"),"00"))))</f>
      </c>
      <c r="BF219" s="73">
        <f t="shared" si="18"/>
      </c>
      <c r="BG219" s="73">
        <f t="shared" si="19"/>
      </c>
    </row>
    <row r="220" spans="1:59" ht="13.5">
      <c r="A220" s="50">
        <f>HYPERLINK("#"&amp;INT('受給者一覧'!B220)&amp;"!g3",ROW(A220)-2)</f>
        <v>218</v>
      </c>
      <c r="AR220" s="74"/>
      <c r="AS220" s="74"/>
      <c r="BA220" s="72">
        <f ca="1" t="shared" si="15"/>
      </c>
      <c r="BB220" s="72">
        <f t="shared" si="16"/>
      </c>
      <c r="BC220" s="72">
        <f ca="1" t="shared" si="17"/>
      </c>
      <c r="BD220" s="72">
        <f ca="1">IF(BC220="","",IF(INDIRECT(B220&amp;"!$EO$11")=0,"",INT(MID(TEXT('請求書'!$D$20,"yyyymmdd"),1,6)&amp;TEXT(INDIRECT(B220&amp;"!$EO$11"),"00"))))</f>
      </c>
      <c r="BE220" s="72">
        <f ca="1">IF(BC220="","",IF(INDIRECT(B220&amp;"!$EO$12")=0,"",INT(MID(TEXT('請求書'!$D$20,"yyyymmdd"),1,6)&amp;TEXT(INDIRECT(B220&amp;"!$EO$12"),"00"))))</f>
      </c>
      <c r="BF220" s="73">
        <f t="shared" si="18"/>
      </c>
      <c r="BG220" s="73">
        <f t="shared" si="19"/>
      </c>
    </row>
    <row r="221" spans="1:59" ht="13.5">
      <c r="A221" s="50">
        <f>HYPERLINK("#"&amp;INT('受給者一覧'!B221)&amp;"!g3",ROW(A221)-2)</f>
        <v>219</v>
      </c>
      <c r="AR221" s="74"/>
      <c r="AS221" s="74"/>
      <c r="BA221" s="72">
        <f ca="1" t="shared" si="15"/>
      </c>
      <c r="BB221" s="72">
        <f t="shared" si="16"/>
      </c>
      <c r="BC221" s="72">
        <f ca="1" t="shared" si="17"/>
      </c>
      <c r="BD221" s="72">
        <f ca="1">IF(BC221="","",IF(INDIRECT(B221&amp;"!$EO$11")=0,"",INT(MID(TEXT('請求書'!$D$20,"yyyymmdd"),1,6)&amp;TEXT(INDIRECT(B221&amp;"!$EO$11"),"00"))))</f>
      </c>
      <c r="BE221" s="72">
        <f ca="1">IF(BC221="","",IF(INDIRECT(B221&amp;"!$EO$12")=0,"",INT(MID(TEXT('請求書'!$D$20,"yyyymmdd"),1,6)&amp;TEXT(INDIRECT(B221&amp;"!$EO$12"),"00"))))</f>
      </c>
      <c r="BF221" s="73">
        <f t="shared" si="18"/>
      </c>
      <c r="BG221" s="73">
        <f t="shared" si="19"/>
      </c>
    </row>
    <row r="222" spans="1:59" ht="13.5">
      <c r="A222" s="50">
        <f>HYPERLINK("#"&amp;INT('受給者一覧'!B222)&amp;"!g3",ROW(A222)-2)</f>
        <v>220</v>
      </c>
      <c r="AR222" s="74"/>
      <c r="AS222" s="74"/>
      <c r="BA222" s="72">
        <f ca="1" t="shared" si="15"/>
      </c>
      <c r="BB222" s="72">
        <f t="shared" si="16"/>
      </c>
      <c r="BC222" s="72">
        <f ca="1" t="shared" si="17"/>
      </c>
      <c r="BD222" s="72">
        <f ca="1">IF(BC222="","",IF(INDIRECT(B222&amp;"!$EO$11")=0,"",INT(MID(TEXT('請求書'!$D$20,"yyyymmdd"),1,6)&amp;TEXT(INDIRECT(B222&amp;"!$EO$11"),"00"))))</f>
      </c>
      <c r="BE222" s="72">
        <f ca="1">IF(BC222="","",IF(INDIRECT(B222&amp;"!$EO$12")=0,"",INT(MID(TEXT('請求書'!$D$20,"yyyymmdd"),1,6)&amp;TEXT(INDIRECT(B222&amp;"!$EO$12"),"00"))))</f>
      </c>
      <c r="BF222" s="73">
        <f t="shared" si="18"/>
      </c>
      <c r="BG222" s="73">
        <f t="shared" si="19"/>
      </c>
    </row>
    <row r="223" spans="1:59" ht="13.5">
      <c r="A223" s="50">
        <f>HYPERLINK("#"&amp;INT('受給者一覧'!B223)&amp;"!g3",ROW(A223)-2)</f>
        <v>221</v>
      </c>
      <c r="AR223" s="74"/>
      <c r="AS223" s="74"/>
      <c r="BA223" s="72">
        <f ca="1" t="shared" si="15"/>
      </c>
      <c r="BB223" s="72">
        <f t="shared" si="16"/>
      </c>
      <c r="BC223" s="72">
        <f ca="1" t="shared" si="17"/>
      </c>
      <c r="BD223" s="72">
        <f ca="1">IF(BC223="","",IF(INDIRECT(B223&amp;"!$EO$11")=0,"",INT(MID(TEXT('請求書'!$D$20,"yyyymmdd"),1,6)&amp;TEXT(INDIRECT(B223&amp;"!$EO$11"),"00"))))</f>
      </c>
      <c r="BE223" s="72">
        <f ca="1">IF(BC223="","",IF(INDIRECT(B223&amp;"!$EO$12")=0,"",INT(MID(TEXT('請求書'!$D$20,"yyyymmdd"),1,6)&amp;TEXT(INDIRECT(B223&amp;"!$EO$12"),"00"))))</f>
      </c>
      <c r="BF223" s="73">
        <f t="shared" si="18"/>
      </c>
      <c r="BG223" s="73">
        <f t="shared" si="19"/>
      </c>
    </row>
    <row r="224" spans="1:59" ht="13.5">
      <c r="A224" s="50">
        <f>HYPERLINK("#"&amp;INT('受給者一覧'!B224)&amp;"!g3",ROW(A224)-2)</f>
        <v>222</v>
      </c>
      <c r="AR224" s="74"/>
      <c r="AS224" s="74"/>
      <c r="BA224" s="72">
        <f ca="1" t="shared" si="15"/>
      </c>
      <c r="BB224" s="72">
        <f t="shared" si="16"/>
      </c>
      <c r="BC224" s="72">
        <f ca="1" t="shared" si="17"/>
      </c>
      <c r="BD224" s="72">
        <f ca="1">IF(BC224="","",IF(INDIRECT(B224&amp;"!$EO$11")=0,"",INT(MID(TEXT('請求書'!$D$20,"yyyymmdd"),1,6)&amp;TEXT(INDIRECT(B224&amp;"!$EO$11"),"00"))))</f>
      </c>
      <c r="BE224" s="72">
        <f ca="1">IF(BC224="","",IF(INDIRECT(B224&amp;"!$EO$12")=0,"",INT(MID(TEXT('請求書'!$D$20,"yyyymmdd"),1,6)&amp;TEXT(INDIRECT(B224&amp;"!$EO$12"),"00"))))</f>
      </c>
      <c r="BF224" s="73">
        <f t="shared" si="18"/>
      </c>
      <c r="BG224" s="73">
        <f t="shared" si="19"/>
      </c>
    </row>
    <row r="225" spans="1:59" ht="13.5">
      <c r="A225" s="50">
        <f>HYPERLINK("#"&amp;INT('受給者一覧'!B225)&amp;"!g3",ROW(A225)-2)</f>
        <v>223</v>
      </c>
      <c r="AR225" s="74"/>
      <c r="AS225" s="74"/>
      <c r="BA225" s="72">
        <f ca="1" t="shared" si="15"/>
      </c>
      <c r="BB225" s="72">
        <f t="shared" si="16"/>
      </c>
      <c r="BC225" s="72">
        <f ca="1" t="shared" si="17"/>
      </c>
      <c r="BD225" s="72">
        <f ca="1">IF(BC225="","",IF(INDIRECT(B225&amp;"!$EO$11")=0,"",INT(MID(TEXT('請求書'!$D$20,"yyyymmdd"),1,6)&amp;TEXT(INDIRECT(B225&amp;"!$EO$11"),"00"))))</f>
      </c>
      <c r="BE225" s="72">
        <f ca="1">IF(BC225="","",IF(INDIRECT(B225&amp;"!$EO$12")=0,"",INT(MID(TEXT('請求書'!$D$20,"yyyymmdd"),1,6)&amp;TEXT(INDIRECT(B225&amp;"!$EO$12"),"00"))))</f>
      </c>
      <c r="BF225" s="73">
        <f t="shared" si="18"/>
      </c>
      <c r="BG225" s="73">
        <f t="shared" si="19"/>
      </c>
    </row>
    <row r="226" spans="1:59" ht="13.5">
      <c r="A226" s="50">
        <f>HYPERLINK("#"&amp;INT('受給者一覧'!B226)&amp;"!g3",ROW(A226)-2)</f>
        <v>224</v>
      </c>
      <c r="AR226" s="74"/>
      <c r="AS226" s="74"/>
      <c r="BA226" s="72">
        <f ca="1" t="shared" si="15"/>
      </c>
      <c r="BB226" s="72">
        <f t="shared" si="16"/>
      </c>
      <c r="BC226" s="72">
        <f ca="1" t="shared" si="17"/>
      </c>
      <c r="BD226" s="72">
        <f ca="1">IF(BC226="","",IF(INDIRECT(B226&amp;"!$EO$11")=0,"",INT(MID(TEXT('請求書'!$D$20,"yyyymmdd"),1,6)&amp;TEXT(INDIRECT(B226&amp;"!$EO$11"),"00"))))</f>
      </c>
      <c r="BE226" s="72">
        <f ca="1">IF(BC226="","",IF(INDIRECT(B226&amp;"!$EO$12")=0,"",INT(MID(TEXT('請求書'!$D$20,"yyyymmdd"),1,6)&amp;TEXT(INDIRECT(B226&amp;"!$EO$12"),"00"))))</f>
      </c>
      <c r="BF226" s="73">
        <f t="shared" si="18"/>
      </c>
      <c r="BG226" s="73">
        <f t="shared" si="19"/>
      </c>
    </row>
    <row r="227" spans="1:59" ht="13.5">
      <c r="A227" s="50">
        <f>HYPERLINK("#"&amp;INT('受給者一覧'!B227)&amp;"!g3",ROW(A227)-2)</f>
        <v>225</v>
      </c>
      <c r="AR227" s="74"/>
      <c r="AS227" s="74"/>
      <c r="BA227" s="72">
        <f ca="1" t="shared" si="15"/>
      </c>
      <c r="BB227" s="72">
        <f t="shared" si="16"/>
      </c>
      <c r="BC227" s="72">
        <f ca="1" t="shared" si="17"/>
      </c>
      <c r="BD227" s="72">
        <f ca="1">IF(BC227="","",IF(INDIRECT(B227&amp;"!$EO$11")=0,"",INT(MID(TEXT('請求書'!$D$20,"yyyymmdd"),1,6)&amp;TEXT(INDIRECT(B227&amp;"!$EO$11"),"00"))))</f>
      </c>
      <c r="BE227" s="72">
        <f ca="1">IF(BC227="","",IF(INDIRECT(B227&amp;"!$EO$12")=0,"",INT(MID(TEXT('請求書'!$D$20,"yyyymmdd"),1,6)&amp;TEXT(INDIRECT(B227&amp;"!$EO$12"),"00"))))</f>
      </c>
      <c r="BF227" s="73">
        <f t="shared" si="18"/>
      </c>
      <c r="BG227" s="73">
        <f t="shared" si="19"/>
      </c>
    </row>
    <row r="228" spans="1:59" ht="13.5">
      <c r="A228" s="50">
        <f>HYPERLINK("#"&amp;INT('受給者一覧'!B228)&amp;"!g3",ROW(A228)-2)</f>
        <v>226</v>
      </c>
      <c r="AR228" s="74"/>
      <c r="AS228" s="74"/>
      <c r="BA228" s="72">
        <f ca="1" t="shared" si="15"/>
      </c>
      <c r="BB228" s="72">
        <f t="shared" si="16"/>
      </c>
      <c r="BC228" s="72">
        <f ca="1" t="shared" si="17"/>
      </c>
      <c r="BD228" s="72">
        <f ca="1">IF(BC228="","",IF(INDIRECT(B228&amp;"!$EO$11")=0,"",INT(MID(TEXT('請求書'!$D$20,"yyyymmdd"),1,6)&amp;TEXT(INDIRECT(B228&amp;"!$EO$11"),"00"))))</f>
      </c>
      <c r="BE228" s="72">
        <f ca="1">IF(BC228="","",IF(INDIRECT(B228&amp;"!$EO$12")=0,"",INT(MID(TEXT('請求書'!$D$20,"yyyymmdd"),1,6)&amp;TEXT(INDIRECT(B228&amp;"!$EO$12"),"00"))))</f>
      </c>
      <c r="BF228" s="73">
        <f t="shared" si="18"/>
      </c>
      <c r="BG228" s="73">
        <f t="shared" si="19"/>
      </c>
    </row>
    <row r="229" spans="1:59" ht="13.5">
      <c r="A229" s="50">
        <f>HYPERLINK("#"&amp;INT('受給者一覧'!B229)&amp;"!g3",ROW(A229)-2)</f>
        <v>227</v>
      </c>
      <c r="AR229" s="74"/>
      <c r="AS229" s="74"/>
      <c r="BA229" s="72">
        <f ca="1" t="shared" si="15"/>
      </c>
      <c r="BB229" s="72">
        <f t="shared" si="16"/>
      </c>
      <c r="BC229" s="72">
        <f ca="1" t="shared" si="17"/>
      </c>
      <c r="BD229" s="72">
        <f ca="1">IF(BC229="","",IF(INDIRECT(B229&amp;"!$EO$11")=0,"",INT(MID(TEXT('請求書'!$D$20,"yyyymmdd"),1,6)&amp;TEXT(INDIRECT(B229&amp;"!$EO$11"),"00"))))</f>
      </c>
      <c r="BE229" s="72">
        <f ca="1">IF(BC229="","",IF(INDIRECT(B229&amp;"!$EO$12")=0,"",INT(MID(TEXT('請求書'!$D$20,"yyyymmdd"),1,6)&amp;TEXT(INDIRECT(B229&amp;"!$EO$12"),"00"))))</f>
      </c>
      <c r="BF229" s="73">
        <f t="shared" si="18"/>
      </c>
      <c r="BG229" s="73">
        <f t="shared" si="19"/>
      </c>
    </row>
    <row r="230" spans="1:59" ht="13.5">
      <c r="A230" s="50">
        <f>HYPERLINK("#"&amp;INT('受給者一覧'!B230)&amp;"!g3",ROW(A230)-2)</f>
        <v>228</v>
      </c>
      <c r="AR230" s="74"/>
      <c r="AS230" s="74"/>
      <c r="BA230" s="72">
        <f ca="1" t="shared" si="15"/>
      </c>
      <c r="BB230" s="72">
        <f t="shared" si="16"/>
      </c>
      <c r="BC230" s="72">
        <f ca="1" t="shared" si="17"/>
      </c>
      <c r="BD230" s="72">
        <f ca="1">IF(BC230="","",IF(INDIRECT(B230&amp;"!$EO$11")=0,"",INT(MID(TEXT('請求書'!$D$20,"yyyymmdd"),1,6)&amp;TEXT(INDIRECT(B230&amp;"!$EO$11"),"00"))))</f>
      </c>
      <c r="BE230" s="72">
        <f ca="1">IF(BC230="","",IF(INDIRECT(B230&amp;"!$EO$12")=0,"",INT(MID(TEXT('請求書'!$D$20,"yyyymmdd"),1,6)&amp;TEXT(INDIRECT(B230&amp;"!$EO$12"),"00"))))</f>
      </c>
      <c r="BF230" s="73">
        <f t="shared" si="18"/>
      </c>
      <c r="BG230" s="73">
        <f t="shared" si="19"/>
      </c>
    </row>
    <row r="231" spans="1:59" ht="13.5">
      <c r="A231" s="50">
        <f>HYPERLINK("#"&amp;INT('受給者一覧'!B231)&amp;"!g3",ROW(A231)-2)</f>
        <v>229</v>
      </c>
      <c r="AR231" s="74"/>
      <c r="AS231" s="74"/>
      <c r="BA231" s="72">
        <f ca="1" t="shared" si="15"/>
      </c>
      <c r="BB231" s="72">
        <f t="shared" si="16"/>
      </c>
      <c r="BC231" s="72">
        <f ca="1" t="shared" si="17"/>
      </c>
      <c r="BD231" s="72">
        <f ca="1">IF(BC231="","",IF(INDIRECT(B231&amp;"!$EO$11")=0,"",INT(MID(TEXT('請求書'!$D$20,"yyyymmdd"),1,6)&amp;TEXT(INDIRECT(B231&amp;"!$EO$11"),"00"))))</f>
      </c>
      <c r="BE231" s="72">
        <f ca="1">IF(BC231="","",IF(INDIRECT(B231&amp;"!$EO$12")=0,"",INT(MID(TEXT('請求書'!$D$20,"yyyymmdd"),1,6)&amp;TEXT(INDIRECT(B231&amp;"!$EO$12"),"00"))))</f>
      </c>
      <c r="BF231" s="73">
        <f t="shared" si="18"/>
      </c>
      <c r="BG231" s="73">
        <f t="shared" si="19"/>
      </c>
    </row>
    <row r="232" spans="1:59" ht="13.5">
      <c r="A232" s="50">
        <f>HYPERLINK("#"&amp;INT('受給者一覧'!B232)&amp;"!g3",ROW(A232)-2)</f>
        <v>230</v>
      </c>
      <c r="AR232" s="74"/>
      <c r="AS232" s="74"/>
      <c r="BA232" s="72">
        <f ca="1" t="shared" si="15"/>
      </c>
      <c r="BB232" s="72">
        <f t="shared" si="16"/>
      </c>
      <c r="BC232" s="72">
        <f ca="1" t="shared" si="17"/>
      </c>
      <c r="BD232" s="72">
        <f ca="1">IF(BC232="","",IF(INDIRECT(B232&amp;"!$EO$11")=0,"",INT(MID(TEXT('請求書'!$D$20,"yyyymmdd"),1,6)&amp;TEXT(INDIRECT(B232&amp;"!$EO$11"),"00"))))</f>
      </c>
      <c r="BE232" s="72">
        <f ca="1">IF(BC232="","",IF(INDIRECT(B232&amp;"!$EO$12")=0,"",INT(MID(TEXT('請求書'!$D$20,"yyyymmdd"),1,6)&amp;TEXT(INDIRECT(B232&amp;"!$EO$12"),"00"))))</f>
      </c>
      <c r="BF232" s="73">
        <f t="shared" si="18"/>
      </c>
      <c r="BG232" s="73">
        <f t="shared" si="19"/>
      </c>
    </row>
    <row r="233" spans="1:59" ht="13.5">
      <c r="A233" s="50">
        <f>HYPERLINK("#"&amp;INT('受給者一覧'!B233)&amp;"!g3",ROW(A233)-2)</f>
        <v>231</v>
      </c>
      <c r="AR233" s="74"/>
      <c r="AS233" s="74"/>
      <c r="BA233" s="72">
        <f ca="1" t="shared" si="15"/>
      </c>
      <c r="BB233" s="72">
        <f t="shared" si="16"/>
      </c>
      <c r="BC233" s="72">
        <f ca="1" t="shared" si="17"/>
      </c>
      <c r="BD233" s="72">
        <f ca="1">IF(BC233="","",IF(INDIRECT(B233&amp;"!$EO$11")=0,"",INT(MID(TEXT('請求書'!$D$20,"yyyymmdd"),1,6)&amp;TEXT(INDIRECT(B233&amp;"!$EO$11"),"00"))))</f>
      </c>
      <c r="BE233" s="72">
        <f ca="1">IF(BC233="","",IF(INDIRECT(B233&amp;"!$EO$12")=0,"",INT(MID(TEXT('請求書'!$D$20,"yyyymmdd"),1,6)&amp;TEXT(INDIRECT(B233&amp;"!$EO$12"),"00"))))</f>
      </c>
      <c r="BF233" s="73">
        <f t="shared" si="18"/>
      </c>
      <c r="BG233" s="73">
        <f t="shared" si="19"/>
      </c>
    </row>
    <row r="234" spans="1:59" ht="13.5">
      <c r="A234" s="50">
        <f>HYPERLINK("#"&amp;INT('受給者一覧'!B234)&amp;"!g3",ROW(A234)-2)</f>
        <v>232</v>
      </c>
      <c r="AR234" s="74"/>
      <c r="AS234" s="74"/>
      <c r="BA234" s="72">
        <f ca="1" t="shared" si="15"/>
      </c>
      <c r="BB234" s="72">
        <f t="shared" si="16"/>
      </c>
      <c r="BC234" s="72">
        <f ca="1" t="shared" si="17"/>
      </c>
      <c r="BD234" s="72">
        <f ca="1">IF(BC234="","",IF(INDIRECT(B234&amp;"!$EO$11")=0,"",INT(MID(TEXT('請求書'!$D$20,"yyyymmdd"),1,6)&amp;TEXT(INDIRECT(B234&amp;"!$EO$11"),"00"))))</f>
      </c>
      <c r="BE234" s="72">
        <f ca="1">IF(BC234="","",IF(INDIRECT(B234&amp;"!$EO$12")=0,"",INT(MID(TEXT('請求書'!$D$20,"yyyymmdd"),1,6)&amp;TEXT(INDIRECT(B234&amp;"!$EO$12"),"00"))))</f>
      </c>
      <c r="BF234" s="73">
        <f t="shared" si="18"/>
      </c>
      <c r="BG234" s="73">
        <f t="shared" si="19"/>
      </c>
    </row>
    <row r="235" spans="1:59" ht="13.5">
      <c r="A235" s="50">
        <f>HYPERLINK("#"&amp;INT('受給者一覧'!B235)&amp;"!g3",ROW(A235)-2)</f>
        <v>233</v>
      </c>
      <c r="AR235" s="74"/>
      <c r="AS235" s="74"/>
      <c r="BA235" s="72">
        <f ca="1" t="shared" si="15"/>
      </c>
      <c r="BB235" s="72">
        <f t="shared" si="16"/>
      </c>
      <c r="BC235" s="72">
        <f ca="1" t="shared" si="17"/>
      </c>
      <c r="BD235" s="72">
        <f ca="1">IF(BC235="","",IF(INDIRECT(B235&amp;"!$EO$11")=0,"",INT(MID(TEXT('請求書'!$D$20,"yyyymmdd"),1,6)&amp;TEXT(INDIRECT(B235&amp;"!$EO$11"),"00"))))</f>
      </c>
      <c r="BE235" s="72">
        <f ca="1">IF(BC235="","",IF(INDIRECT(B235&amp;"!$EO$12")=0,"",INT(MID(TEXT('請求書'!$D$20,"yyyymmdd"),1,6)&amp;TEXT(INDIRECT(B235&amp;"!$EO$12"),"00"))))</f>
      </c>
      <c r="BF235" s="73">
        <f t="shared" si="18"/>
      </c>
      <c r="BG235" s="73">
        <f t="shared" si="19"/>
      </c>
    </row>
    <row r="236" spans="1:59" ht="13.5">
      <c r="A236" s="50">
        <f>HYPERLINK("#"&amp;INT('受給者一覧'!B236)&amp;"!g3",ROW(A236)-2)</f>
        <v>234</v>
      </c>
      <c r="AR236" s="74"/>
      <c r="AS236" s="74"/>
      <c r="BA236" s="72">
        <f ca="1" t="shared" si="15"/>
      </c>
      <c r="BB236" s="72">
        <f t="shared" si="16"/>
      </c>
      <c r="BC236" s="72">
        <f ca="1" t="shared" si="17"/>
      </c>
      <c r="BD236" s="72">
        <f ca="1">IF(BC236="","",IF(INDIRECT(B236&amp;"!$EO$11")=0,"",INT(MID(TEXT('請求書'!$D$20,"yyyymmdd"),1,6)&amp;TEXT(INDIRECT(B236&amp;"!$EO$11"),"00"))))</f>
      </c>
      <c r="BE236" s="72">
        <f ca="1">IF(BC236="","",IF(INDIRECT(B236&amp;"!$EO$12")=0,"",INT(MID(TEXT('請求書'!$D$20,"yyyymmdd"),1,6)&amp;TEXT(INDIRECT(B236&amp;"!$EO$12"),"00"))))</f>
      </c>
      <c r="BF236" s="73">
        <f t="shared" si="18"/>
      </c>
      <c r="BG236" s="73">
        <f t="shared" si="19"/>
      </c>
    </row>
    <row r="237" spans="1:59" ht="13.5">
      <c r="A237" s="50">
        <f>HYPERLINK("#"&amp;INT('受給者一覧'!B237)&amp;"!g3",ROW(A237)-2)</f>
        <v>235</v>
      </c>
      <c r="AR237" s="74"/>
      <c r="AS237" s="74"/>
      <c r="BA237" s="72">
        <f ca="1" t="shared" si="15"/>
      </c>
      <c r="BB237" s="72">
        <f t="shared" si="16"/>
      </c>
      <c r="BC237" s="72">
        <f ca="1" t="shared" si="17"/>
      </c>
      <c r="BD237" s="72">
        <f ca="1">IF(BC237="","",IF(INDIRECT(B237&amp;"!$EO$11")=0,"",INT(MID(TEXT('請求書'!$D$20,"yyyymmdd"),1,6)&amp;TEXT(INDIRECT(B237&amp;"!$EO$11"),"00"))))</f>
      </c>
      <c r="BE237" s="72">
        <f ca="1">IF(BC237="","",IF(INDIRECT(B237&amp;"!$EO$12")=0,"",INT(MID(TEXT('請求書'!$D$20,"yyyymmdd"),1,6)&amp;TEXT(INDIRECT(B237&amp;"!$EO$12"),"00"))))</f>
      </c>
      <c r="BF237" s="73">
        <f t="shared" si="18"/>
      </c>
      <c r="BG237" s="73">
        <f t="shared" si="19"/>
      </c>
    </row>
    <row r="238" spans="1:59" ht="13.5">
      <c r="A238" s="50">
        <f>HYPERLINK("#"&amp;INT('受給者一覧'!B238)&amp;"!g3",ROW(A238)-2)</f>
        <v>236</v>
      </c>
      <c r="AR238" s="74"/>
      <c r="AS238" s="74"/>
      <c r="BA238" s="72">
        <f ca="1" t="shared" si="15"/>
      </c>
      <c r="BB238" s="72">
        <f t="shared" si="16"/>
      </c>
      <c r="BC238" s="72">
        <f ca="1" t="shared" si="17"/>
      </c>
      <c r="BD238" s="72">
        <f ca="1">IF(BC238="","",IF(INDIRECT(B238&amp;"!$EO$11")=0,"",INT(MID(TEXT('請求書'!$D$20,"yyyymmdd"),1,6)&amp;TEXT(INDIRECT(B238&amp;"!$EO$11"),"00"))))</f>
      </c>
      <c r="BE238" s="72">
        <f ca="1">IF(BC238="","",IF(INDIRECT(B238&amp;"!$EO$12")=0,"",INT(MID(TEXT('請求書'!$D$20,"yyyymmdd"),1,6)&amp;TEXT(INDIRECT(B238&amp;"!$EO$12"),"00"))))</f>
      </c>
      <c r="BF238" s="73">
        <f t="shared" si="18"/>
      </c>
      <c r="BG238" s="73">
        <f t="shared" si="19"/>
      </c>
    </row>
    <row r="239" spans="1:59" ht="13.5">
      <c r="A239" s="50">
        <f>HYPERLINK("#"&amp;INT('受給者一覧'!B239)&amp;"!g3",ROW(A239)-2)</f>
        <v>237</v>
      </c>
      <c r="AR239" s="74"/>
      <c r="AS239" s="74"/>
      <c r="BA239" s="72">
        <f ca="1" t="shared" si="15"/>
      </c>
      <c r="BB239" s="72">
        <f t="shared" si="16"/>
      </c>
      <c r="BC239" s="72">
        <f ca="1" t="shared" si="17"/>
      </c>
      <c r="BD239" s="72">
        <f ca="1">IF(BC239="","",IF(INDIRECT(B239&amp;"!$EO$11")=0,"",INT(MID(TEXT('請求書'!$D$20,"yyyymmdd"),1,6)&amp;TEXT(INDIRECT(B239&amp;"!$EO$11"),"00"))))</f>
      </c>
      <c r="BE239" s="72">
        <f ca="1">IF(BC239="","",IF(INDIRECT(B239&amp;"!$EO$12")=0,"",INT(MID(TEXT('請求書'!$D$20,"yyyymmdd"),1,6)&amp;TEXT(INDIRECT(B239&amp;"!$EO$12"),"00"))))</f>
      </c>
      <c r="BF239" s="73">
        <f t="shared" si="18"/>
      </c>
      <c r="BG239" s="73">
        <f t="shared" si="19"/>
      </c>
    </row>
    <row r="240" spans="1:59" ht="13.5">
      <c r="A240" s="50">
        <f>HYPERLINK("#"&amp;INT('受給者一覧'!B240)&amp;"!g3",ROW(A240)-2)</f>
        <v>238</v>
      </c>
      <c r="AR240" s="74"/>
      <c r="AS240" s="74"/>
      <c r="BA240" s="72">
        <f ca="1" t="shared" si="15"/>
      </c>
      <c r="BB240" s="72">
        <f t="shared" si="16"/>
      </c>
      <c r="BC240" s="72">
        <f ca="1" t="shared" si="17"/>
      </c>
      <c r="BD240" s="72">
        <f ca="1">IF(BC240="","",IF(INDIRECT(B240&amp;"!$EO$11")=0,"",INT(MID(TEXT('請求書'!$D$20,"yyyymmdd"),1,6)&amp;TEXT(INDIRECT(B240&amp;"!$EO$11"),"00"))))</f>
      </c>
      <c r="BE240" s="72">
        <f ca="1">IF(BC240="","",IF(INDIRECT(B240&amp;"!$EO$12")=0,"",INT(MID(TEXT('請求書'!$D$20,"yyyymmdd"),1,6)&amp;TEXT(INDIRECT(B240&amp;"!$EO$12"),"00"))))</f>
      </c>
      <c r="BF240" s="73">
        <f t="shared" si="18"/>
      </c>
      <c r="BG240" s="73">
        <f t="shared" si="19"/>
      </c>
    </row>
    <row r="241" spans="1:59" ht="13.5">
      <c r="A241" s="50">
        <f>HYPERLINK("#"&amp;INT('受給者一覧'!B241)&amp;"!g3",ROW(A241)-2)</f>
        <v>239</v>
      </c>
      <c r="AR241" s="74"/>
      <c r="AS241" s="74"/>
      <c r="BA241" s="72">
        <f ca="1" t="shared" si="15"/>
      </c>
      <c r="BB241" s="72">
        <f t="shared" si="16"/>
      </c>
      <c r="BC241" s="72">
        <f ca="1" t="shared" si="17"/>
      </c>
      <c r="BD241" s="72">
        <f ca="1">IF(BC241="","",IF(INDIRECT(B241&amp;"!$EO$11")=0,"",INT(MID(TEXT('請求書'!$D$20,"yyyymmdd"),1,6)&amp;TEXT(INDIRECT(B241&amp;"!$EO$11"),"00"))))</f>
      </c>
      <c r="BE241" s="72">
        <f ca="1">IF(BC241="","",IF(INDIRECT(B241&amp;"!$EO$12")=0,"",INT(MID(TEXT('請求書'!$D$20,"yyyymmdd"),1,6)&amp;TEXT(INDIRECT(B241&amp;"!$EO$12"),"00"))))</f>
      </c>
      <c r="BF241" s="73">
        <f t="shared" si="18"/>
      </c>
      <c r="BG241" s="73">
        <f t="shared" si="19"/>
      </c>
    </row>
    <row r="242" spans="1:59" ht="13.5">
      <c r="A242" s="50">
        <f>HYPERLINK("#"&amp;INT('受給者一覧'!B242)&amp;"!g3",ROW(A242)-2)</f>
        <v>240</v>
      </c>
      <c r="AR242" s="74"/>
      <c r="AS242" s="74"/>
      <c r="BA242" s="72">
        <f ca="1" t="shared" si="15"/>
      </c>
      <c r="BB242" s="72">
        <f t="shared" si="16"/>
      </c>
      <c r="BC242" s="72">
        <f ca="1" t="shared" si="17"/>
      </c>
      <c r="BD242" s="72">
        <f ca="1">IF(BC242="","",IF(INDIRECT(B242&amp;"!$EO$11")=0,"",INT(MID(TEXT('請求書'!$D$20,"yyyymmdd"),1,6)&amp;TEXT(INDIRECT(B242&amp;"!$EO$11"),"00"))))</f>
      </c>
      <c r="BE242" s="72">
        <f ca="1">IF(BC242="","",IF(INDIRECT(B242&amp;"!$EO$12")=0,"",INT(MID(TEXT('請求書'!$D$20,"yyyymmdd"),1,6)&amp;TEXT(INDIRECT(B242&amp;"!$EO$12"),"00"))))</f>
      </c>
      <c r="BF242" s="73">
        <f t="shared" si="18"/>
      </c>
      <c r="BG242" s="73">
        <f t="shared" si="19"/>
      </c>
    </row>
    <row r="243" spans="1:59" ht="13.5">
      <c r="A243" s="50">
        <f>HYPERLINK("#"&amp;INT('受給者一覧'!B243)&amp;"!g3",ROW(A243)-2)</f>
        <v>241</v>
      </c>
      <c r="AR243" s="74"/>
      <c r="AS243" s="74"/>
      <c r="BA243" s="72">
        <f ca="1" t="shared" si="15"/>
      </c>
      <c r="BB243" s="72">
        <f t="shared" si="16"/>
      </c>
      <c r="BC243" s="72">
        <f ca="1" t="shared" si="17"/>
      </c>
      <c r="BD243" s="72">
        <f ca="1">IF(BC243="","",IF(INDIRECT(B243&amp;"!$EO$11")=0,"",INT(MID(TEXT('請求書'!$D$20,"yyyymmdd"),1,6)&amp;TEXT(INDIRECT(B243&amp;"!$EO$11"),"00"))))</f>
      </c>
      <c r="BE243" s="72">
        <f ca="1">IF(BC243="","",IF(INDIRECT(B243&amp;"!$EO$12")=0,"",INT(MID(TEXT('請求書'!$D$20,"yyyymmdd"),1,6)&amp;TEXT(INDIRECT(B243&amp;"!$EO$12"),"00"))))</f>
      </c>
      <c r="BF243" s="73">
        <f t="shared" si="18"/>
      </c>
      <c r="BG243" s="73">
        <f t="shared" si="19"/>
      </c>
    </row>
    <row r="244" spans="1:59" ht="13.5">
      <c r="A244" s="50">
        <f>HYPERLINK("#"&amp;INT('受給者一覧'!B244)&amp;"!g3",ROW(A244)-2)</f>
        <v>242</v>
      </c>
      <c r="AR244" s="74"/>
      <c r="AS244" s="74"/>
      <c r="BA244" s="72">
        <f ca="1" t="shared" si="15"/>
      </c>
      <c r="BB244" s="72">
        <f t="shared" si="16"/>
      </c>
      <c r="BC244" s="72">
        <f ca="1" t="shared" si="17"/>
      </c>
      <c r="BD244" s="72">
        <f ca="1">IF(BC244="","",IF(INDIRECT(B244&amp;"!$EO$11")=0,"",INT(MID(TEXT('請求書'!$D$20,"yyyymmdd"),1,6)&amp;TEXT(INDIRECT(B244&amp;"!$EO$11"),"00"))))</f>
      </c>
      <c r="BE244" s="72">
        <f ca="1">IF(BC244="","",IF(INDIRECT(B244&amp;"!$EO$12")=0,"",INT(MID(TEXT('請求書'!$D$20,"yyyymmdd"),1,6)&amp;TEXT(INDIRECT(B244&amp;"!$EO$12"),"00"))))</f>
      </c>
      <c r="BF244" s="73">
        <f t="shared" si="18"/>
      </c>
      <c r="BG244" s="73">
        <f t="shared" si="19"/>
      </c>
    </row>
    <row r="245" spans="1:59" ht="13.5">
      <c r="A245" s="50">
        <f>HYPERLINK("#"&amp;INT('受給者一覧'!B245)&amp;"!g3",ROW(A245)-2)</f>
        <v>243</v>
      </c>
      <c r="AR245" s="74"/>
      <c r="AS245" s="74"/>
      <c r="BA245" s="72">
        <f ca="1" t="shared" si="15"/>
      </c>
      <c r="BB245" s="72">
        <f t="shared" si="16"/>
      </c>
      <c r="BC245" s="72">
        <f ca="1" t="shared" si="17"/>
      </c>
      <c r="BD245" s="72">
        <f ca="1">IF(BC245="","",IF(INDIRECT(B245&amp;"!$EO$11")=0,"",INT(MID(TEXT('請求書'!$D$20,"yyyymmdd"),1,6)&amp;TEXT(INDIRECT(B245&amp;"!$EO$11"),"00"))))</f>
      </c>
      <c r="BE245" s="72">
        <f ca="1">IF(BC245="","",IF(INDIRECT(B245&amp;"!$EO$12")=0,"",INT(MID(TEXT('請求書'!$D$20,"yyyymmdd"),1,6)&amp;TEXT(INDIRECT(B245&amp;"!$EO$12"),"00"))))</f>
      </c>
      <c r="BF245" s="73">
        <f t="shared" si="18"/>
      </c>
      <c r="BG245" s="73">
        <f t="shared" si="19"/>
      </c>
    </row>
    <row r="246" spans="1:59" ht="13.5">
      <c r="A246" s="50">
        <f>HYPERLINK("#"&amp;INT('受給者一覧'!B246)&amp;"!g3",ROW(A246)-2)</f>
        <v>244</v>
      </c>
      <c r="AR246" s="74"/>
      <c r="AS246" s="74"/>
      <c r="BA246" s="72">
        <f ca="1" t="shared" si="15"/>
      </c>
      <c r="BB246" s="72">
        <f t="shared" si="16"/>
      </c>
      <c r="BC246" s="72">
        <f ca="1" t="shared" si="17"/>
      </c>
      <c r="BD246" s="72">
        <f ca="1">IF(BC246="","",IF(INDIRECT(B246&amp;"!$EO$11")=0,"",INT(MID(TEXT('請求書'!$D$20,"yyyymmdd"),1,6)&amp;TEXT(INDIRECT(B246&amp;"!$EO$11"),"00"))))</f>
      </c>
      <c r="BE246" s="72">
        <f ca="1">IF(BC246="","",IF(INDIRECT(B246&amp;"!$EO$12")=0,"",INT(MID(TEXT('請求書'!$D$20,"yyyymmdd"),1,6)&amp;TEXT(INDIRECT(B246&amp;"!$EO$12"),"00"))))</f>
      </c>
      <c r="BF246" s="73">
        <f t="shared" si="18"/>
      </c>
      <c r="BG246" s="73">
        <f t="shared" si="19"/>
      </c>
    </row>
    <row r="247" spans="1:59" ht="13.5">
      <c r="A247" s="50">
        <f>HYPERLINK("#"&amp;INT('受給者一覧'!B247)&amp;"!g3",ROW(A247)-2)</f>
        <v>245</v>
      </c>
      <c r="AR247" s="74"/>
      <c r="AS247" s="74"/>
      <c r="BA247" s="72">
        <f ca="1" t="shared" si="15"/>
      </c>
      <c r="BB247" s="72">
        <f t="shared" si="16"/>
      </c>
      <c r="BC247" s="72">
        <f ca="1" t="shared" si="17"/>
      </c>
      <c r="BD247" s="72">
        <f ca="1">IF(BC247="","",IF(INDIRECT(B247&amp;"!$EO$11")=0,"",INT(MID(TEXT('請求書'!$D$20,"yyyymmdd"),1,6)&amp;TEXT(INDIRECT(B247&amp;"!$EO$11"),"00"))))</f>
      </c>
      <c r="BE247" s="72">
        <f ca="1">IF(BC247="","",IF(INDIRECT(B247&amp;"!$EO$12")=0,"",INT(MID(TEXT('請求書'!$D$20,"yyyymmdd"),1,6)&amp;TEXT(INDIRECT(B247&amp;"!$EO$12"),"00"))))</f>
      </c>
      <c r="BF247" s="73">
        <f t="shared" si="18"/>
      </c>
      <c r="BG247" s="73">
        <f t="shared" si="19"/>
      </c>
    </row>
    <row r="248" spans="1:59" ht="13.5">
      <c r="A248" s="50">
        <f>HYPERLINK("#"&amp;INT('受給者一覧'!B248)&amp;"!g3",ROW(A248)-2)</f>
        <v>246</v>
      </c>
      <c r="AR248" s="74"/>
      <c r="AS248" s="74"/>
      <c r="BA248" s="72">
        <f ca="1" t="shared" si="15"/>
      </c>
      <c r="BB248" s="72">
        <f t="shared" si="16"/>
      </c>
      <c r="BC248" s="72">
        <f ca="1" t="shared" si="17"/>
      </c>
      <c r="BD248" s="72">
        <f ca="1">IF(BC248="","",IF(INDIRECT(B248&amp;"!$EO$11")=0,"",INT(MID(TEXT('請求書'!$D$20,"yyyymmdd"),1,6)&amp;TEXT(INDIRECT(B248&amp;"!$EO$11"),"00"))))</f>
      </c>
      <c r="BE248" s="72">
        <f ca="1">IF(BC248="","",IF(INDIRECT(B248&amp;"!$EO$12")=0,"",INT(MID(TEXT('請求書'!$D$20,"yyyymmdd"),1,6)&amp;TEXT(INDIRECT(B248&amp;"!$EO$12"),"00"))))</f>
      </c>
      <c r="BF248" s="73">
        <f t="shared" si="18"/>
      </c>
      <c r="BG248" s="73">
        <f t="shared" si="19"/>
      </c>
    </row>
    <row r="249" spans="1:59" ht="13.5">
      <c r="A249" s="50">
        <f>HYPERLINK("#"&amp;INT('受給者一覧'!B249)&amp;"!g3",ROW(A249)-2)</f>
        <v>247</v>
      </c>
      <c r="AR249" s="74"/>
      <c r="AS249" s="74"/>
      <c r="BA249" s="72">
        <f ca="1" t="shared" si="15"/>
      </c>
      <c r="BB249" s="72">
        <f t="shared" si="16"/>
      </c>
      <c r="BC249" s="72">
        <f ca="1" t="shared" si="17"/>
      </c>
      <c r="BD249" s="72">
        <f ca="1">IF(BC249="","",IF(INDIRECT(B249&amp;"!$EO$11")=0,"",INT(MID(TEXT('請求書'!$D$20,"yyyymmdd"),1,6)&amp;TEXT(INDIRECT(B249&amp;"!$EO$11"),"00"))))</f>
      </c>
      <c r="BE249" s="72">
        <f ca="1">IF(BC249="","",IF(INDIRECT(B249&amp;"!$EO$12")=0,"",INT(MID(TEXT('請求書'!$D$20,"yyyymmdd"),1,6)&amp;TEXT(INDIRECT(B249&amp;"!$EO$12"),"00"))))</f>
      </c>
      <c r="BF249" s="73">
        <f t="shared" si="18"/>
      </c>
      <c r="BG249" s="73">
        <f t="shared" si="19"/>
      </c>
    </row>
    <row r="250" spans="1:59" ht="13.5">
      <c r="A250" s="50">
        <f>HYPERLINK("#"&amp;INT('受給者一覧'!B250)&amp;"!g3",ROW(A250)-2)</f>
        <v>248</v>
      </c>
      <c r="AR250" s="74"/>
      <c r="AS250" s="74"/>
      <c r="BA250" s="72">
        <f ca="1" t="shared" si="15"/>
      </c>
      <c r="BB250" s="72">
        <f t="shared" si="16"/>
      </c>
      <c r="BC250" s="72">
        <f ca="1" t="shared" si="17"/>
      </c>
      <c r="BD250" s="72">
        <f ca="1">IF(BC250="","",IF(INDIRECT(B250&amp;"!$EO$11")=0,"",INT(MID(TEXT('請求書'!$D$20,"yyyymmdd"),1,6)&amp;TEXT(INDIRECT(B250&amp;"!$EO$11"),"00"))))</f>
      </c>
      <c r="BE250" s="72">
        <f ca="1">IF(BC250="","",IF(INDIRECT(B250&amp;"!$EO$12")=0,"",INT(MID(TEXT('請求書'!$D$20,"yyyymmdd"),1,6)&amp;TEXT(INDIRECT(B250&amp;"!$EO$12"),"00"))))</f>
      </c>
      <c r="BF250" s="73">
        <f t="shared" si="18"/>
      </c>
      <c r="BG250" s="73">
        <f t="shared" si="19"/>
      </c>
    </row>
    <row r="251" spans="1:59" ht="13.5">
      <c r="A251" s="50">
        <f>HYPERLINK("#"&amp;INT('受給者一覧'!B251)&amp;"!g3",ROW(A251)-2)</f>
        <v>249</v>
      </c>
      <c r="AR251" s="74"/>
      <c r="AS251" s="74"/>
      <c r="BA251" s="72">
        <f ca="1" t="shared" si="15"/>
      </c>
      <c r="BB251" s="72">
        <f t="shared" si="16"/>
      </c>
      <c r="BC251" s="72">
        <f ca="1" t="shared" si="17"/>
      </c>
      <c r="BD251" s="72">
        <f ca="1">IF(BC251="","",IF(INDIRECT(B251&amp;"!$EO$11")=0,"",INT(MID(TEXT('請求書'!$D$20,"yyyymmdd"),1,6)&amp;TEXT(INDIRECT(B251&amp;"!$EO$11"),"00"))))</f>
      </c>
      <c r="BE251" s="72">
        <f ca="1">IF(BC251="","",IF(INDIRECT(B251&amp;"!$EO$12")=0,"",INT(MID(TEXT('請求書'!$D$20,"yyyymmdd"),1,6)&amp;TEXT(INDIRECT(B251&amp;"!$EO$12"),"00"))))</f>
      </c>
      <c r="BF251" s="73">
        <f t="shared" si="18"/>
      </c>
      <c r="BG251" s="73">
        <f t="shared" si="19"/>
      </c>
    </row>
    <row r="252" spans="1:59" ht="13.5">
      <c r="A252" s="50">
        <f>HYPERLINK("#"&amp;INT('受給者一覧'!B252)&amp;"!g3",ROW(A252)-2)</f>
        <v>250</v>
      </c>
      <c r="AR252" s="74"/>
      <c r="AS252" s="74"/>
      <c r="BA252" s="72">
        <f ca="1" t="shared" si="15"/>
      </c>
      <c r="BB252" s="72">
        <f t="shared" si="16"/>
      </c>
      <c r="BC252" s="72">
        <f ca="1" t="shared" si="17"/>
      </c>
      <c r="BD252" s="72">
        <f ca="1">IF(BC252="","",IF(INDIRECT(B252&amp;"!$EO$11")=0,"",INT(MID(TEXT('請求書'!$D$20,"yyyymmdd"),1,6)&amp;TEXT(INDIRECT(B252&amp;"!$EO$11"),"00"))))</f>
      </c>
      <c r="BE252" s="72">
        <f ca="1">IF(BC252="","",IF(INDIRECT(B252&amp;"!$EO$12")=0,"",INT(MID(TEXT('請求書'!$D$20,"yyyymmdd"),1,6)&amp;TEXT(INDIRECT(B252&amp;"!$EO$12"),"00"))))</f>
      </c>
      <c r="BF252" s="73">
        <f t="shared" si="18"/>
      </c>
      <c r="BG252" s="73">
        <f t="shared" si="19"/>
      </c>
    </row>
    <row r="253" spans="1:59" ht="13.5">
      <c r="A253" s="50">
        <f>HYPERLINK("#"&amp;INT('受給者一覧'!B253)&amp;"!g3",ROW(A253)-2)</f>
        <v>251</v>
      </c>
      <c r="AR253" s="74"/>
      <c r="AS253" s="74"/>
      <c r="BA253" s="72">
        <f ca="1" t="shared" si="15"/>
      </c>
      <c r="BB253" s="72">
        <f t="shared" si="16"/>
      </c>
      <c r="BC253" s="72">
        <f ca="1" t="shared" si="17"/>
      </c>
      <c r="BD253" s="72">
        <f ca="1">IF(BC253="","",IF(INDIRECT(B253&amp;"!$EO$11")=0,"",INT(MID(TEXT('請求書'!$D$20,"yyyymmdd"),1,6)&amp;TEXT(INDIRECT(B253&amp;"!$EO$11"),"00"))))</f>
      </c>
      <c r="BE253" s="72">
        <f ca="1">IF(BC253="","",IF(INDIRECT(B253&amp;"!$EO$12")=0,"",INT(MID(TEXT('請求書'!$D$20,"yyyymmdd"),1,6)&amp;TEXT(INDIRECT(B253&amp;"!$EO$12"),"00"))))</f>
      </c>
      <c r="BF253" s="73">
        <f t="shared" si="18"/>
      </c>
      <c r="BG253" s="73">
        <f t="shared" si="19"/>
      </c>
    </row>
    <row r="254" spans="1:59" ht="13.5">
      <c r="A254" s="50">
        <f>HYPERLINK("#"&amp;INT('受給者一覧'!B254)&amp;"!g3",ROW(A254)-2)</f>
        <v>252</v>
      </c>
      <c r="AR254" s="74"/>
      <c r="AS254" s="74"/>
      <c r="BA254" s="72">
        <f ca="1" t="shared" si="15"/>
      </c>
      <c r="BB254" s="72">
        <f t="shared" si="16"/>
      </c>
      <c r="BC254" s="72">
        <f ca="1" t="shared" si="17"/>
      </c>
      <c r="BD254" s="72">
        <f ca="1">IF(BC254="","",IF(INDIRECT(B254&amp;"!$EO$11")=0,"",INT(MID(TEXT('請求書'!$D$20,"yyyymmdd"),1,6)&amp;TEXT(INDIRECT(B254&amp;"!$EO$11"),"00"))))</f>
      </c>
      <c r="BE254" s="72">
        <f ca="1">IF(BC254="","",IF(INDIRECT(B254&amp;"!$EO$12")=0,"",INT(MID(TEXT('請求書'!$D$20,"yyyymmdd"),1,6)&amp;TEXT(INDIRECT(B254&amp;"!$EO$12"),"00"))))</f>
      </c>
      <c r="BF254" s="73">
        <f t="shared" si="18"/>
      </c>
      <c r="BG254" s="73">
        <f t="shared" si="19"/>
      </c>
    </row>
    <row r="255" spans="1:59" ht="13.5">
      <c r="A255" s="50">
        <f>HYPERLINK("#"&amp;INT('受給者一覧'!B255)&amp;"!g3",ROW(A255)-2)</f>
        <v>253</v>
      </c>
      <c r="AR255" s="74"/>
      <c r="AS255" s="74"/>
      <c r="BA255" s="72">
        <f ca="1" t="shared" si="15"/>
      </c>
      <c r="BB255" s="72">
        <f t="shared" si="16"/>
      </c>
      <c r="BC255" s="72">
        <f ca="1" t="shared" si="17"/>
      </c>
      <c r="BD255" s="72">
        <f ca="1">IF(BC255="","",IF(INDIRECT(B255&amp;"!$EO$11")=0,"",INT(MID(TEXT('請求書'!$D$20,"yyyymmdd"),1,6)&amp;TEXT(INDIRECT(B255&amp;"!$EO$11"),"00"))))</f>
      </c>
      <c r="BE255" s="72">
        <f ca="1">IF(BC255="","",IF(INDIRECT(B255&amp;"!$EO$12")=0,"",INT(MID(TEXT('請求書'!$D$20,"yyyymmdd"),1,6)&amp;TEXT(INDIRECT(B255&amp;"!$EO$12"),"00"))))</f>
      </c>
      <c r="BF255" s="73">
        <f t="shared" si="18"/>
      </c>
      <c r="BG255" s="73">
        <f t="shared" si="19"/>
      </c>
    </row>
    <row r="256" spans="1:59" ht="13.5">
      <c r="A256" s="50">
        <f>HYPERLINK("#"&amp;INT('受給者一覧'!B256)&amp;"!g3",ROW(A256)-2)</f>
        <v>254</v>
      </c>
      <c r="AR256" s="74"/>
      <c r="AS256" s="74"/>
      <c r="BA256" s="72">
        <f ca="1" t="shared" si="15"/>
      </c>
      <c r="BB256" s="72">
        <f t="shared" si="16"/>
      </c>
      <c r="BC256" s="72">
        <f ca="1" t="shared" si="17"/>
      </c>
      <c r="BD256" s="72">
        <f ca="1">IF(BC256="","",IF(INDIRECT(B256&amp;"!$EO$11")=0,"",INT(MID(TEXT('請求書'!$D$20,"yyyymmdd"),1,6)&amp;TEXT(INDIRECT(B256&amp;"!$EO$11"),"00"))))</f>
      </c>
      <c r="BE256" s="72">
        <f ca="1">IF(BC256="","",IF(INDIRECT(B256&amp;"!$EO$12")=0,"",INT(MID(TEXT('請求書'!$D$20,"yyyymmdd"),1,6)&amp;TEXT(INDIRECT(B256&amp;"!$EO$12"),"00"))))</f>
      </c>
      <c r="BF256" s="73">
        <f t="shared" si="18"/>
      </c>
      <c r="BG256" s="73">
        <f t="shared" si="19"/>
      </c>
    </row>
    <row r="257" spans="1:59" ht="13.5">
      <c r="A257" s="50">
        <f>HYPERLINK("#"&amp;INT('受給者一覧'!B257)&amp;"!g3",ROW(A257)-2)</f>
        <v>255</v>
      </c>
      <c r="AR257" s="74"/>
      <c r="AS257" s="74"/>
      <c r="BA257" s="72">
        <f ca="1" t="shared" si="15"/>
      </c>
      <c r="BB257" s="72">
        <f t="shared" si="16"/>
      </c>
      <c r="BC257" s="72">
        <f ca="1" t="shared" si="17"/>
      </c>
      <c r="BD257" s="72">
        <f ca="1">IF(BC257="","",IF(INDIRECT(B257&amp;"!$EO$11")=0,"",INT(MID(TEXT('請求書'!$D$20,"yyyymmdd"),1,6)&amp;TEXT(INDIRECT(B257&amp;"!$EO$11"),"00"))))</f>
      </c>
      <c r="BE257" s="72">
        <f ca="1">IF(BC257="","",IF(INDIRECT(B257&amp;"!$EO$12")=0,"",INT(MID(TEXT('請求書'!$D$20,"yyyymmdd"),1,6)&amp;TEXT(INDIRECT(B257&amp;"!$EO$12"),"00"))))</f>
      </c>
      <c r="BF257" s="73">
        <f t="shared" si="18"/>
      </c>
      <c r="BG257" s="73">
        <f t="shared" si="19"/>
      </c>
    </row>
    <row r="258" spans="1:59" ht="13.5">
      <c r="A258" s="50">
        <f>HYPERLINK("#"&amp;INT('受給者一覧'!B258)&amp;"!g3",ROW(A258)-2)</f>
        <v>256</v>
      </c>
      <c r="AR258" s="74"/>
      <c r="AS258" s="74"/>
      <c r="BA258" s="72">
        <f ca="1" t="shared" si="15"/>
      </c>
      <c r="BB258" s="72">
        <f t="shared" si="16"/>
      </c>
      <c r="BC258" s="72">
        <f ca="1" t="shared" si="17"/>
      </c>
      <c r="BD258" s="72">
        <f ca="1">IF(BC258="","",IF(INDIRECT(B258&amp;"!$EO$11")=0,"",INT(MID(TEXT('請求書'!$D$20,"yyyymmdd"),1,6)&amp;TEXT(INDIRECT(B258&amp;"!$EO$11"),"00"))))</f>
      </c>
      <c r="BE258" s="72">
        <f ca="1">IF(BC258="","",IF(INDIRECT(B258&amp;"!$EO$12")=0,"",INT(MID(TEXT('請求書'!$D$20,"yyyymmdd"),1,6)&amp;TEXT(INDIRECT(B258&amp;"!$EO$12"),"00"))))</f>
      </c>
      <c r="BF258" s="73">
        <f t="shared" si="18"/>
      </c>
      <c r="BG258" s="73">
        <f t="shared" si="19"/>
      </c>
    </row>
    <row r="259" spans="1:59" ht="13.5">
      <c r="A259" s="50">
        <f>HYPERLINK("#"&amp;INT('受給者一覧'!B259)&amp;"!g3",ROW(A259)-2)</f>
        <v>257</v>
      </c>
      <c r="AR259" s="74"/>
      <c r="AS259" s="74"/>
      <c r="BA259" s="72">
        <f ca="1" t="shared" si="15"/>
      </c>
      <c r="BB259" s="72">
        <f t="shared" si="16"/>
      </c>
      <c r="BC259" s="72">
        <f ca="1" t="shared" si="17"/>
      </c>
      <c r="BD259" s="72">
        <f ca="1">IF(BC259="","",IF(INDIRECT(B259&amp;"!$EO$11")=0,"",INT(MID(TEXT('請求書'!$D$20,"yyyymmdd"),1,6)&amp;TEXT(INDIRECT(B259&amp;"!$EO$11"),"00"))))</f>
      </c>
      <c r="BE259" s="72">
        <f ca="1">IF(BC259="","",IF(INDIRECT(B259&amp;"!$EO$12")=0,"",INT(MID(TEXT('請求書'!$D$20,"yyyymmdd"),1,6)&amp;TEXT(INDIRECT(B259&amp;"!$EO$12"),"00"))))</f>
      </c>
      <c r="BF259" s="73">
        <f t="shared" si="18"/>
      </c>
      <c r="BG259" s="73">
        <f t="shared" si="19"/>
      </c>
    </row>
    <row r="260" spans="1:59" ht="13.5">
      <c r="A260" s="50">
        <f>HYPERLINK("#"&amp;INT('受給者一覧'!B260)&amp;"!g3",ROW(A260)-2)</f>
        <v>258</v>
      </c>
      <c r="AR260" s="74"/>
      <c r="AS260" s="74"/>
      <c r="BA260" s="72">
        <f aca="true" ca="1" t="shared" si="20" ref="BA260:BA301">IF(BC260="","",IF(AU260&lt;INDIRECT(B260&amp;"!$DF$21"),"有",""))</f>
      </c>
      <c r="BB260" s="72">
        <f aca="true" t="shared" si="21" ref="BB260:BB301">IF(BC260="","",IF(BD260="","",IF(AND(BD260&gt;=BF260,BD260&lt;=BG260,BE260&gt;=BF260,BE260&lt;=BG260),"","有")))</f>
      </c>
      <c r="BC260" s="72">
        <f aca="true" ca="1" t="shared" si="22" ref="BC260:BC301">IF(ISERROR(INDIRECT(B260&amp;"!$G$3")),"","対象")</f>
      </c>
      <c r="BD260" s="72">
        <f ca="1">IF(BC260="","",IF(INDIRECT(B260&amp;"!$EO$11")=0,"",INT(MID(TEXT('請求書'!$D$20,"yyyymmdd"),1,6)&amp;TEXT(INDIRECT(B260&amp;"!$EO$11"),"00"))))</f>
      </c>
      <c r="BE260" s="72">
        <f ca="1">IF(BC260="","",IF(INDIRECT(B260&amp;"!$EO$12")=0,"",INT(MID(TEXT('請求書'!$D$20,"yyyymmdd"),1,6)&amp;TEXT(INDIRECT(B260&amp;"!$EO$12"),"00"))))</f>
      </c>
      <c r="BF260" s="73">
        <f aca="true" t="shared" si="23" ref="BF260:BF302">IF(AR260="","",INT(AR260))</f>
      </c>
      <c r="BG260" s="73">
        <f aca="true" t="shared" si="24" ref="BG260:BG302">IF(AS260="","",INT(AS260))</f>
      </c>
    </row>
    <row r="261" spans="1:59" ht="13.5">
      <c r="A261" s="50">
        <f>HYPERLINK("#"&amp;INT('受給者一覧'!B261)&amp;"!g3",ROW(A261)-2)</f>
        <v>259</v>
      </c>
      <c r="AR261" s="74"/>
      <c r="AS261" s="74"/>
      <c r="BA261" s="72">
        <f ca="1" t="shared" si="20"/>
      </c>
      <c r="BB261" s="72">
        <f t="shared" si="21"/>
      </c>
      <c r="BC261" s="72">
        <f ca="1" t="shared" si="22"/>
      </c>
      <c r="BD261" s="72">
        <f ca="1">IF(BC261="","",IF(INDIRECT(B261&amp;"!$EO$11")=0,"",INT(MID(TEXT('請求書'!$D$20,"yyyymmdd"),1,6)&amp;TEXT(INDIRECT(B261&amp;"!$EO$11"),"00"))))</f>
      </c>
      <c r="BE261" s="72">
        <f ca="1">IF(BC261="","",IF(INDIRECT(B261&amp;"!$EO$12")=0,"",INT(MID(TEXT('請求書'!$D$20,"yyyymmdd"),1,6)&amp;TEXT(INDIRECT(B261&amp;"!$EO$12"),"00"))))</f>
      </c>
      <c r="BF261" s="73">
        <f t="shared" si="23"/>
      </c>
      <c r="BG261" s="73">
        <f t="shared" si="24"/>
      </c>
    </row>
    <row r="262" spans="1:59" ht="13.5">
      <c r="A262" s="50">
        <f>HYPERLINK("#"&amp;INT('受給者一覧'!B262)&amp;"!g3",ROW(A262)-2)</f>
        <v>260</v>
      </c>
      <c r="AR262" s="74"/>
      <c r="AS262" s="74"/>
      <c r="BA262" s="72">
        <f ca="1" t="shared" si="20"/>
      </c>
      <c r="BB262" s="72">
        <f t="shared" si="21"/>
      </c>
      <c r="BC262" s="72">
        <f ca="1" t="shared" si="22"/>
      </c>
      <c r="BD262" s="72">
        <f ca="1">IF(BC262="","",IF(INDIRECT(B262&amp;"!$EO$11")=0,"",INT(MID(TEXT('請求書'!$D$20,"yyyymmdd"),1,6)&amp;TEXT(INDIRECT(B262&amp;"!$EO$11"),"00"))))</f>
      </c>
      <c r="BE262" s="72">
        <f ca="1">IF(BC262="","",IF(INDIRECT(B262&amp;"!$EO$12")=0,"",INT(MID(TEXT('請求書'!$D$20,"yyyymmdd"),1,6)&amp;TEXT(INDIRECT(B262&amp;"!$EO$12"),"00"))))</f>
      </c>
      <c r="BF262" s="73">
        <f t="shared" si="23"/>
      </c>
      <c r="BG262" s="73">
        <f t="shared" si="24"/>
      </c>
    </row>
    <row r="263" spans="1:59" ht="13.5">
      <c r="A263" s="50">
        <f>HYPERLINK("#"&amp;INT('受給者一覧'!B263)&amp;"!g3",ROW(A263)-2)</f>
        <v>261</v>
      </c>
      <c r="AR263" s="74"/>
      <c r="AS263" s="74"/>
      <c r="BA263" s="72">
        <f ca="1" t="shared" si="20"/>
      </c>
      <c r="BB263" s="72">
        <f t="shared" si="21"/>
      </c>
      <c r="BC263" s="72">
        <f ca="1" t="shared" si="22"/>
      </c>
      <c r="BD263" s="72">
        <f ca="1">IF(BC263="","",IF(INDIRECT(B263&amp;"!$EO$11")=0,"",INT(MID(TEXT('請求書'!$D$20,"yyyymmdd"),1,6)&amp;TEXT(INDIRECT(B263&amp;"!$EO$11"),"00"))))</f>
      </c>
      <c r="BE263" s="72">
        <f ca="1">IF(BC263="","",IF(INDIRECT(B263&amp;"!$EO$12")=0,"",INT(MID(TEXT('請求書'!$D$20,"yyyymmdd"),1,6)&amp;TEXT(INDIRECT(B263&amp;"!$EO$12"),"00"))))</f>
      </c>
      <c r="BF263" s="73">
        <f t="shared" si="23"/>
      </c>
      <c r="BG263" s="73">
        <f t="shared" si="24"/>
      </c>
    </row>
    <row r="264" spans="1:59" ht="13.5">
      <c r="A264" s="50">
        <f>HYPERLINK("#"&amp;INT('受給者一覧'!B264)&amp;"!g3",ROW(A264)-2)</f>
        <v>262</v>
      </c>
      <c r="AR264" s="74"/>
      <c r="AS264" s="74"/>
      <c r="BA264" s="72">
        <f ca="1" t="shared" si="20"/>
      </c>
      <c r="BB264" s="72">
        <f t="shared" si="21"/>
      </c>
      <c r="BC264" s="72">
        <f ca="1" t="shared" si="22"/>
      </c>
      <c r="BD264" s="72">
        <f ca="1">IF(BC264="","",IF(INDIRECT(B264&amp;"!$EO$11")=0,"",INT(MID(TEXT('請求書'!$D$20,"yyyymmdd"),1,6)&amp;TEXT(INDIRECT(B264&amp;"!$EO$11"),"00"))))</f>
      </c>
      <c r="BE264" s="72">
        <f ca="1">IF(BC264="","",IF(INDIRECT(B264&amp;"!$EO$12")=0,"",INT(MID(TEXT('請求書'!$D$20,"yyyymmdd"),1,6)&amp;TEXT(INDIRECT(B264&amp;"!$EO$12"),"00"))))</f>
      </c>
      <c r="BF264" s="73">
        <f t="shared" si="23"/>
      </c>
      <c r="BG264" s="73">
        <f t="shared" si="24"/>
      </c>
    </row>
    <row r="265" spans="1:59" ht="13.5">
      <c r="A265" s="50">
        <f>HYPERLINK("#"&amp;INT('受給者一覧'!B265)&amp;"!g3",ROW(A265)-2)</f>
        <v>263</v>
      </c>
      <c r="AR265" s="74"/>
      <c r="AS265" s="74"/>
      <c r="BA265" s="72">
        <f ca="1" t="shared" si="20"/>
      </c>
      <c r="BB265" s="72">
        <f t="shared" si="21"/>
      </c>
      <c r="BC265" s="72">
        <f ca="1" t="shared" si="22"/>
      </c>
      <c r="BD265" s="72">
        <f ca="1">IF(BC265="","",IF(INDIRECT(B265&amp;"!$EO$11")=0,"",INT(MID(TEXT('請求書'!$D$20,"yyyymmdd"),1,6)&amp;TEXT(INDIRECT(B265&amp;"!$EO$11"),"00"))))</f>
      </c>
      <c r="BE265" s="72">
        <f ca="1">IF(BC265="","",IF(INDIRECT(B265&amp;"!$EO$12")=0,"",INT(MID(TEXT('請求書'!$D$20,"yyyymmdd"),1,6)&amp;TEXT(INDIRECT(B265&amp;"!$EO$12"),"00"))))</f>
      </c>
      <c r="BF265" s="73">
        <f t="shared" si="23"/>
      </c>
      <c r="BG265" s="73">
        <f t="shared" si="24"/>
      </c>
    </row>
    <row r="266" spans="1:59" ht="13.5">
      <c r="A266" s="50">
        <f>HYPERLINK("#"&amp;INT('受給者一覧'!B266)&amp;"!g3",ROW(A266)-2)</f>
        <v>264</v>
      </c>
      <c r="AR266" s="74"/>
      <c r="AS266" s="74"/>
      <c r="BA266" s="72">
        <f ca="1" t="shared" si="20"/>
      </c>
      <c r="BB266" s="72">
        <f t="shared" si="21"/>
      </c>
      <c r="BC266" s="72">
        <f ca="1" t="shared" si="22"/>
      </c>
      <c r="BD266" s="72">
        <f ca="1">IF(BC266="","",IF(INDIRECT(B266&amp;"!$EO$11")=0,"",INT(MID(TEXT('請求書'!$D$20,"yyyymmdd"),1,6)&amp;TEXT(INDIRECT(B266&amp;"!$EO$11"),"00"))))</f>
      </c>
      <c r="BE266" s="72">
        <f ca="1">IF(BC266="","",IF(INDIRECT(B266&amp;"!$EO$12")=0,"",INT(MID(TEXT('請求書'!$D$20,"yyyymmdd"),1,6)&amp;TEXT(INDIRECT(B266&amp;"!$EO$12"),"00"))))</f>
      </c>
      <c r="BF266" s="73">
        <f t="shared" si="23"/>
      </c>
      <c r="BG266" s="73">
        <f t="shared" si="24"/>
      </c>
    </row>
    <row r="267" spans="1:59" ht="13.5">
      <c r="A267" s="50">
        <f>HYPERLINK("#"&amp;INT('受給者一覧'!B267)&amp;"!g3",ROW(A267)-2)</f>
        <v>265</v>
      </c>
      <c r="AR267" s="74"/>
      <c r="AS267" s="74"/>
      <c r="BA267" s="72">
        <f ca="1" t="shared" si="20"/>
      </c>
      <c r="BB267" s="72">
        <f t="shared" si="21"/>
      </c>
      <c r="BC267" s="72">
        <f ca="1" t="shared" si="22"/>
      </c>
      <c r="BD267" s="72">
        <f ca="1">IF(BC267="","",IF(INDIRECT(B267&amp;"!$EO$11")=0,"",INT(MID(TEXT('請求書'!$D$20,"yyyymmdd"),1,6)&amp;TEXT(INDIRECT(B267&amp;"!$EO$11"),"00"))))</f>
      </c>
      <c r="BE267" s="72">
        <f ca="1">IF(BC267="","",IF(INDIRECT(B267&amp;"!$EO$12")=0,"",INT(MID(TEXT('請求書'!$D$20,"yyyymmdd"),1,6)&amp;TEXT(INDIRECT(B267&amp;"!$EO$12"),"00"))))</f>
      </c>
      <c r="BF267" s="73">
        <f t="shared" si="23"/>
      </c>
      <c r="BG267" s="73">
        <f t="shared" si="24"/>
      </c>
    </row>
    <row r="268" spans="1:59" ht="13.5">
      <c r="A268" s="50">
        <f>HYPERLINK("#"&amp;INT('受給者一覧'!B268)&amp;"!g3",ROW(A268)-2)</f>
        <v>266</v>
      </c>
      <c r="AR268" s="74"/>
      <c r="AS268" s="74"/>
      <c r="BA268" s="72">
        <f ca="1" t="shared" si="20"/>
      </c>
      <c r="BB268" s="72">
        <f t="shared" si="21"/>
      </c>
      <c r="BC268" s="72">
        <f ca="1" t="shared" si="22"/>
      </c>
      <c r="BD268" s="72">
        <f ca="1">IF(BC268="","",IF(INDIRECT(B268&amp;"!$EO$11")=0,"",INT(MID(TEXT('請求書'!$D$20,"yyyymmdd"),1,6)&amp;TEXT(INDIRECT(B268&amp;"!$EO$11"),"00"))))</f>
      </c>
      <c r="BE268" s="72">
        <f ca="1">IF(BC268="","",IF(INDIRECT(B268&amp;"!$EO$12")=0,"",INT(MID(TEXT('請求書'!$D$20,"yyyymmdd"),1,6)&amp;TEXT(INDIRECT(B268&amp;"!$EO$12"),"00"))))</f>
      </c>
      <c r="BF268" s="73">
        <f t="shared" si="23"/>
      </c>
      <c r="BG268" s="73">
        <f t="shared" si="24"/>
      </c>
    </row>
    <row r="269" spans="1:59" ht="13.5">
      <c r="A269" s="50">
        <f>HYPERLINK("#"&amp;INT('受給者一覧'!B269)&amp;"!g3",ROW(A269)-2)</f>
        <v>267</v>
      </c>
      <c r="AR269" s="74"/>
      <c r="AS269" s="74"/>
      <c r="BA269" s="72">
        <f ca="1" t="shared" si="20"/>
      </c>
      <c r="BB269" s="72">
        <f t="shared" si="21"/>
      </c>
      <c r="BC269" s="72">
        <f ca="1" t="shared" si="22"/>
      </c>
      <c r="BD269" s="72">
        <f ca="1">IF(BC269="","",IF(INDIRECT(B269&amp;"!$EO$11")=0,"",INT(MID(TEXT('請求書'!$D$20,"yyyymmdd"),1,6)&amp;TEXT(INDIRECT(B269&amp;"!$EO$11"),"00"))))</f>
      </c>
      <c r="BE269" s="72">
        <f ca="1">IF(BC269="","",IF(INDIRECT(B269&amp;"!$EO$12")=0,"",INT(MID(TEXT('請求書'!$D$20,"yyyymmdd"),1,6)&amp;TEXT(INDIRECT(B269&amp;"!$EO$12"),"00"))))</f>
      </c>
      <c r="BF269" s="73">
        <f t="shared" si="23"/>
      </c>
      <c r="BG269" s="73">
        <f t="shared" si="24"/>
      </c>
    </row>
    <row r="270" spans="1:59" ht="13.5">
      <c r="A270" s="50">
        <f>HYPERLINK("#"&amp;INT('受給者一覧'!B270)&amp;"!g3",ROW(A270)-2)</f>
        <v>268</v>
      </c>
      <c r="AR270" s="74"/>
      <c r="AS270" s="74"/>
      <c r="BA270" s="72">
        <f ca="1" t="shared" si="20"/>
      </c>
      <c r="BB270" s="72">
        <f t="shared" si="21"/>
      </c>
      <c r="BC270" s="72">
        <f ca="1" t="shared" si="22"/>
      </c>
      <c r="BD270" s="72">
        <f ca="1">IF(BC270="","",IF(INDIRECT(B270&amp;"!$EO$11")=0,"",INT(MID(TEXT('請求書'!$D$20,"yyyymmdd"),1,6)&amp;TEXT(INDIRECT(B270&amp;"!$EO$11"),"00"))))</f>
      </c>
      <c r="BE270" s="72">
        <f ca="1">IF(BC270="","",IF(INDIRECT(B270&amp;"!$EO$12")=0,"",INT(MID(TEXT('請求書'!$D$20,"yyyymmdd"),1,6)&amp;TEXT(INDIRECT(B270&amp;"!$EO$12"),"00"))))</f>
      </c>
      <c r="BF270" s="73">
        <f t="shared" si="23"/>
      </c>
      <c r="BG270" s="73">
        <f t="shared" si="24"/>
      </c>
    </row>
    <row r="271" spans="1:59" ht="13.5">
      <c r="A271" s="50">
        <f>HYPERLINK("#"&amp;INT('受給者一覧'!B271)&amp;"!g3",ROW(A271)-2)</f>
        <v>269</v>
      </c>
      <c r="AR271" s="74"/>
      <c r="AS271" s="74"/>
      <c r="BA271" s="72">
        <f ca="1" t="shared" si="20"/>
      </c>
      <c r="BB271" s="72">
        <f t="shared" si="21"/>
      </c>
      <c r="BC271" s="72">
        <f ca="1" t="shared" si="22"/>
      </c>
      <c r="BD271" s="72">
        <f ca="1">IF(BC271="","",IF(INDIRECT(B271&amp;"!$EO$11")=0,"",INT(MID(TEXT('請求書'!$D$20,"yyyymmdd"),1,6)&amp;TEXT(INDIRECT(B271&amp;"!$EO$11"),"00"))))</f>
      </c>
      <c r="BE271" s="72">
        <f ca="1">IF(BC271="","",IF(INDIRECT(B271&amp;"!$EO$12")=0,"",INT(MID(TEXT('請求書'!$D$20,"yyyymmdd"),1,6)&amp;TEXT(INDIRECT(B271&amp;"!$EO$12"),"00"))))</f>
      </c>
      <c r="BF271" s="73">
        <f t="shared" si="23"/>
      </c>
      <c r="BG271" s="73">
        <f t="shared" si="24"/>
      </c>
    </row>
    <row r="272" spans="1:59" ht="13.5">
      <c r="A272" s="50">
        <f>HYPERLINK("#"&amp;INT('受給者一覧'!B272)&amp;"!g3",ROW(A272)-2)</f>
        <v>270</v>
      </c>
      <c r="AR272" s="74"/>
      <c r="AS272" s="74"/>
      <c r="BA272" s="72">
        <f ca="1" t="shared" si="20"/>
      </c>
      <c r="BB272" s="72">
        <f t="shared" si="21"/>
      </c>
      <c r="BC272" s="72">
        <f ca="1" t="shared" si="22"/>
      </c>
      <c r="BD272" s="72">
        <f ca="1">IF(BC272="","",IF(INDIRECT(B272&amp;"!$EO$11")=0,"",INT(MID(TEXT('請求書'!$D$20,"yyyymmdd"),1,6)&amp;TEXT(INDIRECT(B272&amp;"!$EO$11"),"00"))))</f>
      </c>
      <c r="BE272" s="72">
        <f ca="1">IF(BC272="","",IF(INDIRECT(B272&amp;"!$EO$12")=0,"",INT(MID(TEXT('請求書'!$D$20,"yyyymmdd"),1,6)&amp;TEXT(INDIRECT(B272&amp;"!$EO$12"),"00"))))</f>
      </c>
      <c r="BF272" s="73">
        <f t="shared" si="23"/>
      </c>
      <c r="BG272" s="73">
        <f t="shared" si="24"/>
      </c>
    </row>
    <row r="273" spans="1:59" ht="13.5">
      <c r="A273" s="50">
        <f>HYPERLINK("#"&amp;INT('受給者一覧'!B273)&amp;"!g3",ROW(A273)-2)</f>
        <v>271</v>
      </c>
      <c r="AR273" s="74"/>
      <c r="AS273" s="74"/>
      <c r="BA273" s="72">
        <f ca="1" t="shared" si="20"/>
      </c>
      <c r="BB273" s="72">
        <f t="shared" si="21"/>
      </c>
      <c r="BC273" s="72">
        <f ca="1" t="shared" si="22"/>
      </c>
      <c r="BD273" s="72">
        <f ca="1">IF(BC273="","",IF(INDIRECT(B273&amp;"!$EO$11")=0,"",INT(MID(TEXT('請求書'!$D$20,"yyyymmdd"),1,6)&amp;TEXT(INDIRECT(B273&amp;"!$EO$11"),"00"))))</f>
      </c>
      <c r="BE273" s="72">
        <f ca="1">IF(BC273="","",IF(INDIRECT(B273&amp;"!$EO$12")=0,"",INT(MID(TEXT('請求書'!$D$20,"yyyymmdd"),1,6)&amp;TEXT(INDIRECT(B273&amp;"!$EO$12"),"00"))))</f>
      </c>
      <c r="BF273" s="73">
        <f t="shared" si="23"/>
      </c>
      <c r="BG273" s="73">
        <f t="shared" si="24"/>
      </c>
    </row>
    <row r="274" spans="1:59" ht="13.5">
      <c r="A274" s="50">
        <f>HYPERLINK("#"&amp;INT('受給者一覧'!B274)&amp;"!g3",ROW(A274)-2)</f>
        <v>272</v>
      </c>
      <c r="AR274" s="74"/>
      <c r="AS274" s="74"/>
      <c r="BA274" s="72">
        <f ca="1" t="shared" si="20"/>
      </c>
      <c r="BB274" s="72">
        <f t="shared" si="21"/>
      </c>
      <c r="BC274" s="72">
        <f ca="1" t="shared" si="22"/>
      </c>
      <c r="BD274" s="72">
        <f ca="1">IF(BC274="","",IF(INDIRECT(B274&amp;"!$EO$11")=0,"",INT(MID(TEXT('請求書'!$D$20,"yyyymmdd"),1,6)&amp;TEXT(INDIRECT(B274&amp;"!$EO$11"),"00"))))</f>
      </c>
      <c r="BE274" s="72">
        <f ca="1">IF(BC274="","",IF(INDIRECT(B274&amp;"!$EO$12")=0,"",INT(MID(TEXT('請求書'!$D$20,"yyyymmdd"),1,6)&amp;TEXT(INDIRECT(B274&amp;"!$EO$12"),"00"))))</f>
      </c>
      <c r="BF274" s="73">
        <f t="shared" si="23"/>
      </c>
      <c r="BG274" s="73">
        <f t="shared" si="24"/>
      </c>
    </row>
    <row r="275" spans="1:59" ht="13.5">
      <c r="A275" s="50">
        <f>HYPERLINK("#"&amp;INT('受給者一覧'!B275)&amp;"!g3",ROW(A275)-2)</f>
        <v>273</v>
      </c>
      <c r="AR275" s="74"/>
      <c r="AS275" s="74"/>
      <c r="BA275" s="72">
        <f ca="1" t="shared" si="20"/>
      </c>
      <c r="BB275" s="72">
        <f t="shared" si="21"/>
      </c>
      <c r="BC275" s="72">
        <f ca="1" t="shared" si="22"/>
      </c>
      <c r="BD275" s="72">
        <f ca="1">IF(BC275="","",IF(INDIRECT(B275&amp;"!$EO$11")=0,"",INT(MID(TEXT('請求書'!$D$20,"yyyymmdd"),1,6)&amp;TEXT(INDIRECT(B275&amp;"!$EO$11"),"00"))))</f>
      </c>
      <c r="BE275" s="72">
        <f ca="1">IF(BC275="","",IF(INDIRECT(B275&amp;"!$EO$12")=0,"",INT(MID(TEXT('請求書'!$D$20,"yyyymmdd"),1,6)&amp;TEXT(INDIRECT(B275&amp;"!$EO$12"),"00"))))</f>
      </c>
      <c r="BF275" s="73">
        <f t="shared" si="23"/>
      </c>
      <c r="BG275" s="73">
        <f t="shared" si="24"/>
      </c>
    </row>
    <row r="276" spans="1:59" ht="13.5">
      <c r="A276" s="50">
        <f>HYPERLINK("#"&amp;INT('受給者一覧'!B276)&amp;"!g3",ROW(A276)-2)</f>
        <v>274</v>
      </c>
      <c r="AR276" s="74"/>
      <c r="AS276" s="74"/>
      <c r="BA276" s="72">
        <f ca="1" t="shared" si="20"/>
      </c>
      <c r="BB276" s="72">
        <f t="shared" si="21"/>
      </c>
      <c r="BC276" s="72">
        <f ca="1" t="shared" si="22"/>
      </c>
      <c r="BD276" s="72">
        <f ca="1">IF(BC276="","",IF(INDIRECT(B276&amp;"!$EO$11")=0,"",INT(MID(TEXT('請求書'!$D$20,"yyyymmdd"),1,6)&amp;TEXT(INDIRECT(B276&amp;"!$EO$11"),"00"))))</f>
      </c>
      <c r="BE276" s="72">
        <f ca="1">IF(BC276="","",IF(INDIRECT(B276&amp;"!$EO$12")=0,"",INT(MID(TEXT('請求書'!$D$20,"yyyymmdd"),1,6)&amp;TEXT(INDIRECT(B276&amp;"!$EO$12"),"00"))))</f>
      </c>
      <c r="BF276" s="73">
        <f t="shared" si="23"/>
      </c>
      <c r="BG276" s="73">
        <f t="shared" si="24"/>
      </c>
    </row>
    <row r="277" spans="1:59" ht="13.5">
      <c r="A277" s="50">
        <f>HYPERLINK("#"&amp;INT('受給者一覧'!B277)&amp;"!g3",ROW(A277)-2)</f>
        <v>275</v>
      </c>
      <c r="AR277" s="74"/>
      <c r="AS277" s="74"/>
      <c r="BA277" s="72">
        <f ca="1" t="shared" si="20"/>
      </c>
      <c r="BB277" s="72">
        <f t="shared" si="21"/>
      </c>
      <c r="BC277" s="72">
        <f ca="1" t="shared" si="22"/>
      </c>
      <c r="BD277" s="72">
        <f ca="1">IF(BC277="","",IF(INDIRECT(B277&amp;"!$EO$11")=0,"",INT(MID(TEXT('請求書'!$D$20,"yyyymmdd"),1,6)&amp;TEXT(INDIRECT(B277&amp;"!$EO$11"),"00"))))</f>
      </c>
      <c r="BE277" s="72">
        <f ca="1">IF(BC277="","",IF(INDIRECT(B277&amp;"!$EO$12")=0,"",INT(MID(TEXT('請求書'!$D$20,"yyyymmdd"),1,6)&amp;TEXT(INDIRECT(B277&amp;"!$EO$12"),"00"))))</f>
      </c>
      <c r="BF277" s="73">
        <f t="shared" si="23"/>
      </c>
      <c r="BG277" s="73">
        <f t="shared" si="24"/>
      </c>
    </row>
    <row r="278" spans="1:59" ht="13.5">
      <c r="A278" s="50">
        <f>HYPERLINK("#"&amp;INT('受給者一覧'!B278)&amp;"!g3",ROW(A278)-2)</f>
        <v>276</v>
      </c>
      <c r="AR278" s="74"/>
      <c r="AS278" s="74"/>
      <c r="BA278" s="72">
        <f ca="1" t="shared" si="20"/>
      </c>
      <c r="BB278" s="72">
        <f t="shared" si="21"/>
      </c>
      <c r="BC278" s="72">
        <f ca="1" t="shared" si="22"/>
      </c>
      <c r="BD278" s="72">
        <f ca="1">IF(BC278="","",IF(INDIRECT(B278&amp;"!$EO$11")=0,"",INT(MID(TEXT('請求書'!$D$20,"yyyymmdd"),1,6)&amp;TEXT(INDIRECT(B278&amp;"!$EO$11"),"00"))))</f>
      </c>
      <c r="BE278" s="72">
        <f ca="1">IF(BC278="","",IF(INDIRECT(B278&amp;"!$EO$12")=0,"",INT(MID(TEXT('請求書'!$D$20,"yyyymmdd"),1,6)&amp;TEXT(INDIRECT(B278&amp;"!$EO$12"),"00"))))</f>
      </c>
      <c r="BF278" s="73">
        <f t="shared" si="23"/>
      </c>
      <c r="BG278" s="73">
        <f t="shared" si="24"/>
      </c>
    </row>
    <row r="279" spans="1:59" ht="13.5">
      <c r="A279" s="50">
        <f>HYPERLINK("#"&amp;INT('受給者一覧'!B279)&amp;"!g3",ROW(A279)-2)</f>
        <v>277</v>
      </c>
      <c r="AR279" s="74"/>
      <c r="AS279" s="74"/>
      <c r="BA279" s="72">
        <f ca="1" t="shared" si="20"/>
      </c>
      <c r="BB279" s="72">
        <f t="shared" si="21"/>
      </c>
      <c r="BC279" s="72">
        <f ca="1" t="shared" si="22"/>
      </c>
      <c r="BD279" s="72">
        <f ca="1">IF(BC279="","",IF(INDIRECT(B279&amp;"!$EO$11")=0,"",INT(MID(TEXT('請求書'!$D$20,"yyyymmdd"),1,6)&amp;TEXT(INDIRECT(B279&amp;"!$EO$11"),"00"))))</f>
      </c>
      <c r="BE279" s="72">
        <f ca="1">IF(BC279="","",IF(INDIRECT(B279&amp;"!$EO$12")=0,"",INT(MID(TEXT('請求書'!$D$20,"yyyymmdd"),1,6)&amp;TEXT(INDIRECT(B279&amp;"!$EO$12"),"00"))))</f>
      </c>
      <c r="BF279" s="73">
        <f t="shared" si="23"/>
      </c>
      <c r="BG279" s="73">
        <f t="shared" si="24"/>
      </c>
    </row>
    <row r="280" spans="1:59" ht="13.5">
      <c r="A280" s="50">
        <f>HYPERLINK("#"&amp;INT('受給者一覧'!B280)&amp;"!g3",ROW(A280)-2)</f>
        <v>278</v>
      </c>
      <c r="AR280" s="74"/>
      <c r="AS280" s="74"/>
      <c r="BA280" s="72">
        <f ca="1" t="shared" si="20"/>
      </c>
      <c r="BB280" s="72">
        <f t="shared" si="21"/>
      </c>
      <c r="BC280" s="72">
        <f ca="1" t="shared" si="22"/>
      </c>
      <c r="BD280" s="72">
        <f ca="1">IF(BC280="","",IF(INDIRECT(B280&amp;"!$EO$11")=0,"",INT(MID(TEXT('請求書'!$D$20,"yyyymmdd"),1,6)&amp;TEXT(INDIRECT(B280&amp;"!$EO$11"),"00"))))</f>
      </c>
      <c r="BE280" s="72">
        <f ca="1">IF(BC280="","",IF(INDIRECT(B280&amp;"!$EO$12")=0,"",INT(MID(TEXT('請求書'!$D$20,"yyyymmdd"),1,6)&amp;TEXT(INDIRECT(B280&amp;"!$EO$12"),"00"))))</f>
      </c>
      <c r="BF280" s="73">
        <f t="shared" si="23"/>
      </c>
      <c r="BG280" s="73">
        <f t="shared" si="24"/>
      </c>
    </row>
    <row r="281" spans="1:59" ht="13.5">
      <c r="A281" s="50">
        <f>HYPERLINK("#"&amp;INT('受給者一覧'!B281)&amp;"!g3",ROW(A281)-2)</f>
        <v>279</v>
      </c>
      <c r="AR281" s="74"/>
      <c r="AS281" s="74"/>
      <c r="BA281" s="72">
        <f ca="1" t="shared" si="20"/>
      </c>
      <c r="BB281" s="72">
        <f t="shared" si="21"/>
      </c>
      <c r="BC281" s="72">
        <f ca="1" t="shared" si="22"/>
      </c>
      <c r="BD281" s="72">
        <f ca="1">IF(BC281="","",IF(INDIRECT(B281&amp;"!$EO$11")=0,"",INT(MID(TEXT('請求書'!$D$20,"yyyymmdd"),1,6)&amp;TEXT(INDIRECT(B281&amp;"!$EO$11"),"00"))))</f>
      </c>
      <c r="BE281" s="72">
        <f ca="1">IF(BC281="","",IF(INDIRECT(B281&amp;"!$EO$12")=0,"",INT(MID(TEXT('請求書'!$D$20,"yyyymmdd"),1,6)&amp;TEXT(INDIRECT(B281&amp;"!$EO$12"),"00"))))</f>
      </c>
      <c r="BF281" s="73">
        <f t="shared" si="23"/>
      </c>
      <c r="BG281" s="73">
        <f t="shared" si="24"/>
      </c>
    </row>
    <row r="282" spans="1:59" ht="13.5">
      <c r="A282" s="50">
        <f>HYPERLINK("#"&amp;INT('受給者一覧'!B282)&amp;"!g3",ROW(A282)-2)</f>
        <v>280</v>
      </c>
      <c r="AR282" s="74"/>
      <c r="AS282" s="74"/>
      <c r="BA282" s="72">
        <f ca="1" t="shared" si="20"/>
      </c>
      <c r="BB282" s="72">
        <f t="shared" si="21"/>
      </c>
      <c r="BC282" s="72">
        <f ca="1" t="shared" si="22"/>
      </c>
      <c r="BD282" s="72">
        <f ca="1">IF(BC282="","",IF(INDIRECT(B282&amp;"!$EO$11")=0,"",INT(MID(TEXT('請求書'!$D$20,"yyyymmdd"),1,6)&amp;TEXT(INDIRECT(B282&amp;"!$EO$11"),"00"))))</f>
      </c>
      <c r="BE282" s="72">
        <f ca="1">IF(BC282="","",IF(INDIRECT(B282&amp;"!$EO$12")=0,"",INT(MID(TEXT('請求書'!$D$20,"yyyymmdd"),1,6)&amp;TEXT(INDIRECT(B282&amp;"!$EO$12"),"00"))))</f>
      </c>
      <c r="BF282" s="73">
        <f t="shared" si="23"/>
      </c>
      <c r="BG282" s="73">
        <f t="shared" si="24"/>
      </c>
    </row>
    <row r="283" spans="1:59" ht="13.5">
      <c r="A283" s="50">
        <f>HYPERLINK("#"&amp;INT('受給者一覧'!B283)&amp;"!g3",ROW(A283)-2)</f>
        <v>281</v>
      </c>
      <c r="AR283" s="74"/>
      <c r="AS283" s="74"/>
      <c r="BA283" s="72">
        <f ca="1" t="shared" si="20"/>
      </c>
      <c r="BB283" s="72">
        <f t="shared" si="21"/>
      </c>
      <c r="BC283" s="72">
        <f ca="1" t="shared" si="22"/>
      </c>
      <c r="BD283" s="72">
        <f ca="1">IF(BC283="","",IF(INDIRECT(B283&amp;"!$EO$11")=0,"",INT(MID(TEXT('請求書'!$D$20,"yyyymmdd"),1,6)&amp;TEXT(INDIRECT(B283&amp;"!$EO$11"),"00"))))</f>
      </c>
      <c r="BE283" s="72">
        <f ca="1">IF(BC283="","",IF(INDIRECT(B283&amp;"!$EO$12")=0,"",INT(MID(TEXT('請求書'!$D$20,"yyyymmdd"),1,6)&amp;TEXT(INDIRECT(B283&amp;"!$EO$12"),"00"))))</f>
      </c>
      <c r="BF283" s="73">
        <f t="shared" si="23"/>
      </c>
      <c r="BG283" s="73">
        <f t="shared" si="24"/>
      </c>
    </row>
    <row r="284" spans="1:59" ht="13.5">
      <c r="A284" s="50">
        <f>HYPERLINK("#"&amp;INT('受給者一覧'!B284)&amp;"!g3",ROW(A284)-2)</f>
        <v>282</v>
      </c>
      <c r="AR284" s="74"/>
      <c r="AS284" s="74"/>
      <c r="BA284" s="72">
        <f ca="1" t="shared" si="20"/>
      </c>
      <c r="BB284" s="72">
        <f t="shared" si="21"/>
      </c>
      <c r="BC284" s="72">
        <f ca="1" t="shared" si="22"/>
      </c>
      <c r="BD284" s="72">
        <f ca="1">IF(BC284="","",IF(INDIRECT(B284&amp;"!$EO$11")=0,"",INT(MID(TEXT('請求書'!$D$20,"yyyymmdd"),1,6)&amp;TEXT(INDIRECT(B284&amp;"!$EO$11"),"00"))))</f>
      </c>
      <c r="BE284" s="72">
        <f ca="1">IF(BC284="","",IF(INDIRECT(B284&amp;"!$EO$12")=0,"",INT(MID(TEXT('請求書'!$D$20,"yyyymmdd"),1,6)&amp;TEXT(INDIRECT(B284&amp;"!$EO$12"),"00"))))</f>
      </c>
      <c r="BF284" s="73">
        <f t="shared" si="23"/>
      </c>
      <c r="BG284" s="73">
        <f t="shared" si="24"/>
      </c>
    </row>
    <row r="285" spans="1:59" ht="13.5">
      <c r="A285" s="50">
        <f>HYPERLINK("#"&amp;INT('受給者一覧'!B285)&amp;"!g3",ROW(A285)-2)</f>
        <v>283</v>
      </c>
      <c r="AR285" s="74"/>
      <c r="AS285" s="74"/>
      <c r="BA285" s="72">
        <f ca="1" t="shared" si="20"/>
      </c>
      <c r="BB285" s="72">
        <f t="shared" si="21"/>
      </c>
      <c r="BC285" s="72">
        <f ca="1" t="shared" si="22"/>
      </c>
      <c r="BD285" s="72">
        <f ca="1">IF(BC285="","",IF(INDIRECT(B285&amp;"!$EO$11")=0,"",INT(MID(TEXT('請求書'!$D$20,"yyyymmdd"),1,6)&amp;TEXT(INDIRECT(B285&amp;"!$EO$11"),"00"))))</f>
      </c>
      <c r="BE285" s="72">
        <f ca="1">IF(BC285="","",IF(INDIRECT(B285&amp;"!$EO$12")=0,"",INT(MID(TEXT('請求書'!$D$20,"yyyymmdd"),1,6)&amp;TEXT(INDIRECT(B285&amp;"!$EO$12"),"00"))))</f>
      </c>
      <c r="BF285" s="73">
        <f t="shared" si="23"/>
      </c>
      <c r="BG285" s="73">
        <f t="shared" si="24"/>
      </c>
    </row>
    <row r="286" spans="1:59" ht="13.5">
      <c r="A286" s="50">
        <f>HYPERLINK("#"&amp;INT('受給者一覧'!B286)&amp;"!g3",ROW(A286)-2)</f>
        <v>284</v>
      </c>
      <c r="AR286" s="74"/>
      <c r="AS286" s="74"/>
      <c r="BA286" s="72">
        <f ca="1" t="shared" si="20"/>
      </c>
      <c r="BB286" s="72">
        <f t="shared" si="21"/>
      </c>
      <c r="BC286" s="72">
        <f ca="1" t="shared" si="22"/>
      </c>
      <c r="BD286" s="72">
        <f ca="1">IF(BC286="","",IF(INDIRECT(B286&amp;"!$EO$11")=0,"",INT(MID(TEXT('請求書'!$D$20,"yyyymmdd"),1,6)&amp;TEXT(INDIRECT(B286&amp;"!$EO$11"),"00"))))</f>
      </c>
      <c r="BE286" s="72">
        <f ca="1">IF(BC286="","",IF(INDIRECT(B286&amp;"!$EO$12")=0,"",INT(MID(TEXT('請求書'!$D$20,"yyyymmdd"),1,6)&amp;TEXT(INDIRECT(B286&amp;"!$EO$12"),"00"))))</f>
      </c>
      <c r="BF286" s="73">
        <f t="shared" si="23"/>
      </c>
      <c r="BG286" s="73">
        <f t="shared" si="24"/>
      </c>
    </row>
    <row r="287" spans="1:59" ht="13.5">
      <c r="A287" s="50">
        <f>HYPERLINK("#"&amp;INT('受給者一覧'!B287)&amp;"!g3",ROW(A287)-2)</f>
        <v>285</v>
      </c>
      <c r="AR287" s="74"/>
      <c r="AS287" s="74"/>
      <c r="BA287" s="72">
        <f ca="1" t="shared" si="20"/>
      </c>
      <c r="BB287" s="72">
        <f t="shared" si="21"/>
      </c>
      <c r="BC287" s="72">
        <f ca="1" t="shared" si="22"/>
      </c>
      <c r="BD287" s="72">
        <f ca="1">IF(BC287="","",IF(INDIRECT(B287&amp;"!$EO$11")=0,"",INT(MID(TEXT('請求書'!$D$20,"yyyymmdd"),1,6)&amp;TEXT(INDIRECT(B287&amp;"!$EO$11"),"00"))))</f>
      </c>
      <c r="BE287" s="72">
        <f ca="1">IF(BC287="","",IF(INDIRECT(B287&amp;"!$EO$12")=0,"",INT(MID(TEXT('請求書'!$D$20,"yyyymmdd"),1,6)&amp;TEXT(INDIRECT(B287&amp;"!$EO$12"),"00"))))</f>
      </c>
      <c r="BF287" s="73">
        <f t="shared" si="23"/>
      </c>
      <c r="BG287" s="73">
        <f t="shared" si="24"/>
      </c>
    </row>
    <row r="288" spans="1:59" ht="13.5">
      <c r="A288" s="50">
        <f>HYPERLINK("#"&amp;INT('受給者一覧'!B288)&amp;"!g3",ROW(A288)-2)</f>
        <v>286</v>
      </c>
      <c r="AR288" s="74"/>
      <c r="AS288" s="74"/>
      <c r="BA288" s="72">
        <f ca="1" t="shared" si="20"/>
      </c>
      <c r="BB288" s="72">
        <f t="shared" si="21"/>
      </c>
      <c r="BC288" s="72">
        <f ca="1" t="shared" si="22"/>
      </c>
      <c r="BD288" s="72">
        <f ca="1">IF(BC288="","",IF(INDIRECT(B288&amp;"!$EO$11")=0,"",INT(MID(TEXT('請求書'!$D$20,"yyyymmdd"),1,6)&amp;TEXT(INDIRECT(B288&amp;"!$EO$11"),"00"))))</f>
      </c>
      <c r="BE288" s="72">
        <f ca="1">IF(BC288="","",IF(INDIRECT(B288&amp;"!$EO$12")=0,"",INT(MID(TEXT('請求書'!$D$20,"yyyymmdd"),1,6)&amp;TEXT(INDIRECT(B288&amp;"!$EO$12"),"00"))))</f>
      </c>
      <c r="BF288" s="73">
        <f t="shared" si="23"/>
      </c>
      <c r="BG288" s="73">
        <f t="shared" si="24"/>
      </c>
    </row>
    <row r="289" spans="1:59" ht="13.5">
      <c r="A289" s="50">
        <f>HYPERLINK("#"&amp;INT('受給者一覧'!B289)&amp;"!g3",ROW(A289)-2)</f>
        <v>287</v>
      </c>
      <c r="AR289" s="74"/>
      <c r="AS289" s="74"/>
      <c r="BA289" s="72">
        <f ca="1" t="shared" si="20"/>
      </c>
      <c r="BB289" s="72">
        <f t="shared" si="21"/>
      </c>
      <c r="BC289" s="72">
        <f ca="1" t="shared" si="22"/>
      </c>
      <c r="BD289" s="72">
        <f ca="1">IF(BC289="","",IF(INDIRECT(B289&amp;"!$EO$11")=0,"",INT(MID(TEXT('請求書'!$D$20,"yyyymmdd"),1,6)&amp;TEXT(INDIRECT(B289&amp;"!$EO$11"),"00"))))</f>
      </c>
      <c r="BE289" s="72">
        <f ca="1">IF(BC289="","",IF(INDIRECT(B289&amp;"!$EO$12")=0,"",INT(MID(TEXT('請求書'!$D$20,"yyyymmdd"),1,6)&amp;TEXT(INDIRECT(B289&amp;"!$EO$12"),"00"))))</f>
      </c>
      <c r="BF289" s="73">
        <f t="shared" si="23"/>
      </c>
      <c r="BG289" s="73">
        <f t="shared" si="24"/>
      </c>
    </row>
    <row r="290" spans="1:59" ht="13.5">
      <c r="A290" s="50">
        <f>HYPERLINK("#"&amp;INT('受給者一覧'!B290)&amp;"!g3",ROW(A290)-2)</f>
        <v>288</v>
      </c>
      <c r="AR290" s="74"/>
      <c r="AS290" s="74"/>
      <c r="BA290" s="72">
        <f ca="1" t="shared" si="20"/>
      </c>
      <c r="BB290" s="72">
        <f t="shared" si="21"/>
      </c>
      <c r="BC290" s="72">
        <f ca="1" t="shared" si="22"/>
      </c>
      <c r="BD290" s="72">
        <f ca="1">IF(BC290="","",IF(INDIRECT(B290&amp;"!$EO$11")=0,"",INT(MID(TEXT('請求書'!$D$20,"yyyymmdd"),1,6)&amp;TEXT(INDIRECT(B290&amp;"!$EO$11"),"00"))))</f>
      </c>
      <c r="BE290" s="72">
        <f ca="1">IF(BC290="","",IF(INDIRECT(B290&amp;"!$EO$12")=0,"",INT(MID(TEXT('請求書'!$D$20,"yyyymmdd"),1,6)&amp;TEXT(INDIRECT(B290&amp;"!$EO$12"),"00"))))</f>
      </c>
      <c r="BF290" s="73">
        <f t="shared" si="23"/>
      </c>
      <c r="BG290" s="73">
        <f t="shared" si="24"/>
      </c>
    </row>
    <row r="291" spans="1:59" ht="13.5">
      <c r="A291" s="50">
        <f>HYPERLINK("#"&amp;INT('受給者一覧'!B291)&amp;"!g3",ROW(A291)-2)</f>
        <v>289</v>
      </c>
      <c r="AR291" s="74"/>
      <c r="AS291" s="74"/>
      <c r="BA291" s="72">
        <f ca="1" t="shared" si="20"/>
      </c>
      <c r="BB291" s="72">
        <f t="shared" si="21"/>
      </c>
      <c r="BC291" s="72">
        <f ca="1" t="shared" si="22"/>
      </c>
      <c r="BD291" s="72">
        <f ca="1">IF(BC291="","",IF(INDIRECT(B291&amp;"!$EO$11")=0,"",INT(MID(TEXT('請求書'!$D$20,"yyyymmdd"),1,6)&amp;TEXT(INDIRECT(B291&amp;"!$EO$11"),"00"))))</f>
      </c>
      <c r="BE291" s="72">
        <f ca="1">IF(BC291="","",IF(INDIRECT(B291&amp;"!$EO$12")=0,"",INT(MID(TEXT('請求書'!$D$20,"yyyymmdd"),1,6)&amp;TEXT(INDIRECT(B291&amp;"!$EO$12"),"00"))))</f>
      </c>
      <c r="BF291" s="73">
        <f t="shared" si="23"/>
      </c>
      <c r="BG291" s="73">
        <f t="shared" si="24"/>
      </c>
    </row>
    <row r="292" spans="1:59" ht="13.5">
      <c r="A292" s="50">
        <f>HYPERLINK("#"&amp;INT('受給者一覧'!B292)&amp;"!g3",ROW(A292)-2)</f>
        <v>290</v>
      </c>
      <c r="AR292" s="74"/>
      <c r="AS292" s="74"/>
      <c r="BA292" s="72">
        <f ca="1" t="shared" si="20"/>
      </c>
      <c r="BB292" s="72">
        <f t="shared" si="21"/>
      </c>
      <c r="BC292" s="72">
        <f ca="1" t="shared" si="22"/>
      </c>
      <c r="BD292" s="72">
        <f ca="1">IF(BC292="","",IF(INDIRECT(B292&amp;"!$EO$11")=0,"",INT(MID(TEXT('請求書'!$D$20,"yyyymmdd"),1,6)&amp;TEXT(INDIRECT(B292&amp;"!$EO$11"),"00"))))</f>
      </c>
      <c r="BE292" s="72">
        <f ca="1">IF(BC292="","",IF(INDIRECT(B292&amp;"!$EO$12")=0,"",INT(MID(TEXT('請求書'!$D$20,"yyyymmdd"),1,6)&amp;TEXT(INDIRECT(B292&amp;"!$EO$12"),"00"))))</f>
      </c>
      <c r="BF292" s="73">
        <f t="shared" si="23"/>
      </c>
      <c r="BG292" s="73">
        <f t="shared" si="24"/>
      </c>
    </row>
    <row r="293" spans="1:59" ht="13.5">
      <c r="A293" s="50">
        <f>HYPERLINK("#"&amp;INT('受給者一覧'!B293)&amp;"!g3",ROW(A293)-2)</f>
        <v>291</v>
      </c>
      <c r="AR293" s="74"/>
      <c r="AS293" s="74"/>
      <c r="BA293" s="72">
        <f ca="1" t="shared" si="20"/>
      </c>
      <c r="BB293" s="72">
        <f t="shared" si="21"/>
      </c>
      <c r="BC293" s="72">
        <f ca="1" t="shared" si="22"/>
      </c>
      <c r="BD293" s="72">
        <f ca="1">IF(BC293="","",IF(INDIRECT(B293&amp;"!$EO$11")=0,"",INT(MID(TEXT('請求書'!$D$20,"yyyymmdd"),1,6)&amp;TEXT(INDIRECT(B293&amp;"!$EO$11"),"00"))))</f>
      </c>
      <c r="BE293" s="72">
        <f ca="1">IF(BC293="","",IF(INDIRECT(B293&amp;"!$EO$12")=0,"",INT(MID(TEXT('請求書'!$D$20,"yyyymmdd"),1,6)&amp;TEXT(INDIRECT(B293&amp;"!$EO$12"),"00"))))</f>
      </c>
      <c r="BF293" s="73">
        <f t="shared" si="23"/>
      </c>
      <c r="BG293" s="73">
        <f t="shared" si="24"/>
      </c>
    </row>
    <row r="294" spans="1:59" ht="13.5">
      <c r="A294" s="50">
        <f>HYPERLINK("#"&amp;INT('受給者一覧'!B294)&amp;"!g3",ROW(A294)-2)</f>
        <v>292</v>
      </c>
      <c r="AR294" s="74"/>
      <c r="AS294" s="74"/>
      <c r="BA294" s="72">
        <f ca="1" t="shared" si="20"/>
      </c>
      <c r="BB294" s="72">
        <f t="shared" si="21"/>
      </c>
      <c r="BC294" s="72">
        <f ca="1" t="shared" si="22"/>
      </c>
      <c r="BD294" s="72">
        <f ca="1">IF(BC294="","",IF(INDIRECT(B294&amp;"!$EO$11")=0,"",INT(MID(TEXT('請求書'!$D$20,"yyyymmdd"),1,6)&amp;TEXT(INDIRECT(B294&amp;"!$EO$11"),"00"))))</f>
      </c>
      <c r="BE294" s="72">
        <f ca="1">IF(BC294="","",IF(INDIRECT(B294&amp;"!$EO$12")=0,"",INT(MID(TEXT('請求書'!$D$20,"yyyymmdd"),1,6)&amp;TEXT(INDIRECT(B294&amp;"!$EO$12"),"00"))))</f>
      </c>
      <c r="BF294" s="73">
        <f t="shared" si="23"/>
      </c>
      <c r="BG294" s="73">
        <f t="shared" si="24"/>
      </c>
    </row>
    <row r="295" spans="1:59" ht="13.5">
      <c r="A295" s="50">
        <f>HYPERLINK("#"&amp;INT('受給者一覧'!B295)&amp;"!g3",ROW(A295)-2)</f>
        <v>293</v>
      </c>
      <c r="AR295" s="74"/>
      <c r="AS295" s="74"/>
      <c r="BA295" s="72">
        <f ca="1" t="shared" si="20"/>
      </c>
      <c r="BB295" s="72">
        <f t="shared" si="21"/>
      </c>
      <c r="BC295" s="72">
        <f ca="1" t="shared" si="22"/>
      </c>
      <c r="BD295" s="72">
        <f ca="1">IF(BC295="","",IF(INDIRECT(B295&amp;"!$EO$11")=0,"",INT(MID(TEXT('請求書'!$D$20,"yyyymmdd"),1,6)&amp;TEXT(INDIRECT(B295&amp;"!$EO$11"),"00"))))</f>
      </c>
      <c r="BE295" s="72">
        <f ca="1">IF(BC295="","",IF(INDIRECT(B295&amp;"!$EO$12")=0,"",INT(MID(TEXT('請求書'!$D$20,"yyyymmdd"),1,6)&amp;TEXT(INDIRECT(B295&amp;"!$EO$12"),"00"))))</f>
      </c>
      <c r="BF295" s="73">
        <f t="shared" si="23"/>
      </c>
      <c r="BG295" s="73">
        <f t="shared" si="24"/>
      </c>
    </row>
    <row r="296" spans="1:59" ht="13.5">
      <c r="A296" s="50">
        <f>HYPERLINK("#"&amp;INT('受給者一覧'!B296)&amp;"!g3",ROW(A296)-2)</f>
        <v>294</v>
      </c>
      <c r="AR296" s="74"/>
      <c r="AS296" s="74"/>
      <c r="BA296" s="72">
        <f ca="1" t="shared" si="20"/>
      </c>
      <c r="BB296" s="72">
        <f t="shared" si="21"/>
      </c>
      <c r="BC296" s="72">
        <f ca="1" t="shared" si="22"/>
      </c>
      <c r="BD296" s="72">
        <f ca="1">IF(BC296="","",IF(INDIRECT(B296&amp;"!$EO$11")=0,"",INT(MID(TEXT('請求書'!$D$20,"yyyymmdd"),1,6)&amp;TEXT(INDIRECT(B296&amp;"!$EO$11"),"00"))))</f>
      </c>
      <c r="BE296" s="72">
        <f ca="1">IF(BC296="","",IF(INDIRECT(B296&amp;"!$EO$12")=0,"",INT(MID(TEXT('請求書'!$D$20,"yyyymmdd"),1,6)&amp;TEXT(INDIRECT(B296&amp;"!$EO$12"),"00"))))</f>
      </c>
      <c r="BF296" s="73">
        <f t="shared" si="23"/>
      </c>
      <c r="BG296" s="73">
        <f t="shared" si="24"/>
      </c>
    </row>
    <row r="297" spans="1:59" ht="13.5">
      <c r="A297" s="50">
        <f>HYPERLINK("#"&amp;INT('受給者一覧'!B297)&amp;"!g3",ROW(A297)-2)</f>
        <v>295</v>
      </c>
      <c r="AR297" s="74"/>
      <c r="AS297" s="74"/>
      <c r="BA297" s="72">
        <f ca="1" t="shared" si="20"/>
      </c>
      <c r="BB297" s="72">
        <f t="shared" si="21"/>
      </c>
      <c r="BC297" s="72">
        <f ca="1" t="shared" si="22"/>
      </c>
      <c r="BD297" s="72">
        <f ca="1">IF(BC297="","",IF(INDIRECT(B297&amp;"!$EO$11")=0,"",INT(MID(TEXT('請求書'!$D$20,"yyyymmdd"),1,6)&amp;TEXT(INDIRECT(B297&amp;"!$EO$11"),"00"))))</f>
      </c>
      <c r="BE297" s="72">
        <f ca="1">IF(BC297="","",IF(INDIRECT(B297&amp;"!$EO$12")=0,"",INT(MID(TEXT('請求書'!$D$20,"yyyymmdd"),1,6)&amp;TEXT(INDIRECT(B297&amp;"!$EO$12"),"00"))))</f>
      </c>
      <c r="BF297" s="73">
        <f t="shared" si="23"/>
      </c>
      <c r="BG297" s="73">
        <f t="shared" si="24"/>
      </c>
    </row>
    <row r="298" spans="1:59" ht="13.5">
      <c r="A298" s="50">
        <f>HYPERLINK("#"&amp;INT('受給者一覧'!B298)&amp;"!g3",ROW(A298)-2)</f>
        <v>296</v>
      </c>
      <c r="AR298" s="74"/>
      <c r="AS298" s="74"/>
      <c r="BA298" s="72">
        <f ca="1" t="shared" si="20"/>
      </c>
      <c r="BB298" s="72">
        <f t="shared" si="21"/>
      </c>
      <c r="BC298" s="72">
        <f ca="1" t="shared" si="22"/>
      </c>
      <c r="BD298" s="72">
        <f ca="1">IF(BC298="","",IF(INDIRECT(B298&amp;"!$EO$11")=0,"",INT(MID(TEXT('請求書'!$D$20,"yyyymmdd"),1,6)&amp;TEXT(INDIRECT(B298&amp;"!$EO$11"),"00"))))</f>
      </c>
      <c r="BE298" s="72">
        <f ca="1">IF(BC298="","",IF(INDIRECT(B298&amp;"!$EO$12")=0,"",INT(MID(TEXT('請求書'!$D$20,"yyyymmdd"),1,6)&amp;TEXT(INDIRECT(B298&amp;"!$EO$12"),"00"))))</f>
      </c>
      <c r="BF298" s="73">
        <f t="shared" si="23"/>
      </c>
      <c r="BG298" s="73">
        <f t="shared" si="24"/>
      </c>
    </row>
    <row r="299" spans="1:59" ht="13.5">
      <c r="A299" s="50">
        <f>HYPERLINK("#"&amp;INT('受給者一覧'!B299)&amp;"!g3",ROW(A299)-2)</f>
        <v>297</v>
      </c>
      <c r="AR299" s="74"/>
      <c r="AS299" s="74"/>
      <c r="BA299" s="72">
        <f ca="1" t="shared" si="20"/>
      </c>
      <c r="BB299" s="72">
        <f t="shared" si="21"/>
      </c>
      <c r="BC299" s="72">
        <f ca="1" t="shared" si="22"/>
      </c>
      <c r="BD299" s="72">
        <f ca="1">IF(BC299="","",IF(INDIRECT(B299&amp;"!$EO$11")=0,"",INT(MID(TEXT('請求書'!$D$20,"yyyymmdd"),1,6)&amp;TEXT(INDIRECT(B299&amp;"!$EO$11"),"00"))))</f>
      </c>
      <c r="BE299" s="72">
        <f ca="1">IF(BC299="","",IF(INDIRECT(B299&amp;"!$EO$12")=0,"",INT(MID(TEXT('請求書'!$D$20,"yyyymmdd"),1,6)&amp;TEXT(INDIRECT(B299&amp;"!$EO$12"),"00"))))</f>
      </c>
      <c r="BF299" s="73">
        <f t="shared" si="23"/>
      </c>
      <c r="BG299" s="73">
        <f t="shared" si="24"/>
      </c>
    </row>
    <row r="300" spans="1:59" ht="13.5">
      <c r="A300" s="50">
        <f>HYPERLINK("#"&amp;INT('受給者一覧'!B300)&amp;"!g3",ROW(A300)-2)</f>
        <v>298</v>
      </c>
      <c r="AR300" s="74"/>
      <c r="AS300" s="74"/>
      <c r="BA300" s="72">
        <f ca="1" t="shared" si="20"/>
      </c>
      <c r="BB300" s="72">
        <f t="shared" si="21"/>
      </c>
      <c r="BC300" s="72">
        <f ca="1" t="shared" si="22"/>
      </c>
      <c r="BD300" s="72">
        <f ca="1">IF(BC300="","",IF(INDIRECT(B300&amp;"!$EO$11")=0,"",INT(MID(TEXT('請求書'!$D$20,"yyyymmdd"),1,6)&amp;TEXT(INDIRECT(B300&amp;"!$EO$11"),"00"))))</f>
      </c>
      <c r="BE300" s="72">
        <f ca="1">IF(BC300="","",IF(INDIRECT(B300&amp;"!$EO$12")=0,"",INT(MID(TEXT('請求書'!$D$20,"yyyymmdd"),1,6)&amp;TEXT(INDIRECT(B300&amp;"!$EO$12"),"00"))))</f>
      </c>
      <c r="BF300" s="73">
        <f t="shared" si="23"/>
      </c>
      <c r="BG300" s="73">
        <f t="shared" si="24"/>
      </c>
    </row>
    <row r="301" spans="1:59" ht="13.5">
      <c r="A301" s="50">
        <f>HYPERLINK("#"&amp;INT('受給者一覧'!B301)&amp;"!g3",ROW(A301)-2)</f>
        <v>299</v>
      </c>
      <c r="AR301" s="74"/>
      <c r="AS301" s="74"/>
      <c r="BA301" s="72">
        <f ca="1" t="shared" si="20"/>
      </c>
      <c r="BB301" s="72">
        <f t="shared" si="21"/>
      </c>
      <c r="BC301" s="72">
        <f ca="1" t="shared" si="22"/>
      </c>
      <c r="BD301" s="72">
        <f ca="1">IF(BC301="","",IF(INDIRECT(B301&amp;"!$EO$11")=0,"",INT(MID(TEXT('請求書'!$D$20,"yyyymmdd"),1,6)&amp;TEXT(INDIRECT(B301&amp;"!$EO$11"),"00"))))</f>
      </c>
      <c r="BE301" s="72">
        <f ca="1">IF(BC301="","",IF(INDIRECT(B301&amp;"!$EO$12")=0,"",INT(MID(TEXT('請求書'!$D$20,"yyyymmdd"),1,6)&amp;TEXT(INDIRECT(B301&amp;"!$EO$12"),"00"))))</f>
      </c>
      <c r="BF301" s="73">
        <f t="shared" si="23"/>
      </c>
      <c r="BG301" s="73">
        <f t="shared" si="24"/>
      </c>
    </row>
    <row r="302" spans="1:59" ht="13.5">
      <c r="A302" s="50">
        <f>HYPERLINK("#"&amp;INT('受給者一覧'!B302)&amp;"!g3",ROW(A302)-2)</f>
        <v>300</v>
      </c>
      <c r="AR302" s="74"/>
      <c r="AS302" s="74"/>
      <c r="BA302" s="72">
        <f ca="1">IF(BC302="","",IF(AU302&lt;INDIRECT(B302&amp;"!$DF$21"),"有",""))</f>
      </c>
      <c r="BB302" s="72">
        <f>IF(BC302="","",IF(BD302="","",IF(AND(BD302&gt;=BF302,BD302&lt;=BG302,BE302&gt;=BF302,BE302&lt;=BG302),"","有")))</f>
      </c>
      <c r="BC302" s="72">
        <f ca="1">IF(ISERROR(INDIRECT(B302&amp;"!$G$3")),"","対象")</f>
      </c>
      <c r="BD302" s="72">
        <f ca="1">IF(BC302="","",IF(INDIRECT(B302&amp;"!$EO$11")=0,"",INT(MID(TEXT('請求書'!$D$20,"yyyymmdd"),1,6)&amp;TEXT(INDIRECT(B302&amp;"!$EO$11"),"00"))))</f>
      </c>
      <c r="BE302" s="72">
        <f ca="1">IF(BC302="","",IF(INDIRECT(B302&amp;"!$EO$12")=0,"",INT(MID(TEXT('請求書'!$D$20,"yyyymmdd"),1,6)&amp;TEXT(INDIRECT(B302&amp;"!$EO$12"),"00"))))</f>
      </c>
      <c r="BF302" s="73">
        <f t="shared" si="23"/>
      </c>
      <c r="BG302" s="73">
        <f t="shared" si="24"/>
      </c>
    </row>
  </sheetData>
  <sheetProtection sheet="1"/>
  <mergeCells count="14">
    <mergeCell ref="AI1:AP1"/>
    <mergeCell ref="AQ1:AX1"/>
    <mergeCell ref="H1:J1"/>
    <mergeCell ref="K1:R1"/>
    <mergeCell ref="BA1:BB1"/>
    <mergeCell ref="BC1:BC2"/>
    <mergeCell ref="AY1:AZ1"/>
    <mergeCell ref="AA1:AH1"/>
    <mergeCell ref="A1:A2"/>
    <mergeCell ref="B1:B2"/>
    <mergeCell ref="C1:C2"/>
    <mergeCell ref="D1:D2"/>
    <mergeCell ref="E1:G1"/>
    <mergeCell ref="S1:Z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48"/>
  <sheetViews>
    <sheetView showGridLines="0" view="pageBreakPreview" zoomScale="85" zoomScaleNormal="85" zoomScaleSheetLayoutView="85" zoomScalePageLayoutView="0" workbookViewId="0" topLeftCell="A1">
      <selection activeCell="BE1" sqref="BE1"/>
    </sheetView>
  </sheetViews>
  <sheetFormatPr defaultColWidth="1.57421875" defaultRowHeight="15" customHeight="1"/>
  <cols>
    <col min="1" max="46" width="1.57421875" style="26" customWidth="1"/>
    <col min="47" max="53" width="2.28125" style="26" bestFit="1" customWidth="1"/>
    <col min="54" max="55" width="2.00390625" style="26" customWidth="1"/>
    <col min="56" max="56" width="2.28125" style="26" customWidth="1"/>
    <col min="57" max="57" width="2.421875" style="26" customWidth="1"/>
    <col min="58" max="63" width="10.140625" style="26" hidden="1" customWidth="1"/>
    <col min="64" max="64" width="1.57421875" style="26" customWidth="1"/>
    <col min="65" max="65" width="2.57421875" style="21" customWidth="1"/>
    <col min="66" max="67" width="2.00390625" style="21" customWidth="1"/>
    <col min="68" max="143" width="1.1484375" style="21" customWidth="1"/>
    <col min="144" max="145" width="10.57421875" style="26" hidden="1" customWidth="1"/>
    <col min="146" max="16384" width="1.57421875" style="26" customWidth="1"/>
  </cols>
  <sheetData>
    <row r="1" spans="1:143" ht="18" customHeight="1">
      <c r="A1" s="26" t="str">
        <f>'基本設定'!$M$7</f>
        <v>第9号様式の2（第18条関係）</v>
      </c>
      <c r="AX1" s="57" t="str">
        <f>HYPERLINK("#"&amp;ADDRESS(IF(ISERROR(MATCH(INT($G$3),'受給者一覧'!$B:$B,0)),1,MATCH(INT($G$3),'受給者一覧'!$B:$B,0)),2,1,1,"受給者一覧"),"受給者一覧へ")</f>
        <v>受給者一覧へ</v>
      </c>
      <c r="EL1" s="27"/>
      <c r="EM1" s="27"/>
    </row>
    <row r="2" spans="3:143" ht="18" customHeight="1" thickBot="1">
      <c r="C2" s="27" t="str">
        <f>'請求書'!$D$21&amp;'請求書'!$F$21&amp;'請求書'!$G$21&amp;'請求書'!$H$21&amp;'請求書'!$J$21&amp;'請求書'!$K$21&amp;'請求書'!$L$21</f>
        <v>令和05年03月分</v>
      </c>
      <c r="R2" s="28" t="str">
        <f>'基本設定'!Y7</f>
        <v>訪問入浴サービス提供実績記録票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X2" s="59">
        <f>'請求書'!D20</f>
        <v>44986</v>
      </c>
      <c r="BM2" s="208" t="s">
        <v>159</v>
      </c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7"/>
      <c r="EM2" s="27"/>
    </row>
    <row r="3" spans="1:143" ht="18" customHeight="1">
      <c r="A3" s="209" t="s">
        <v>153</v>
      </c>
      <c r="B3" s="210"/>
      <c r="C3" s="210"/>
      <c r="D3" s="210"/>
      <c r="E3" s="210"/>
      <c r="F3" s="210"/>
      <c r="G3" s="213" t="str">
        <f ca="1">TEXT(RIGHT(CELL("filename",G3),LEN(CELL("filename",G3))-FIND("]",CELL("filename",G3))),"0000000000")</f>
        <v>開始シート</v>
      </c>
      <c r="H3" s="214"/>
      <c r="I3" s="214"/>
      <c r="J3" s="214"/>
      <c r="K3" s="214"/>
      <c r="L3" s="214"/>
      <c r="M3" s="214"/>
      <c r="N3" s="214"/>
      <c r="O3" s="214"/>
      <c r="P3" s="215"/>
      <c r="Q3" s="219" t="s">
        <v>154</v>
      </c>
      <c r="R3" s="220"/>
      <c r="S3" s="220"/>
      <c r="T3" s="220"/>
      <c r="U3" s="220"/>
      <c r="V3" s="220"/>
      <c r="W3" s="220"/>
      <c r="X3" s="220"/>
      <c r="Y3" s="220"/>
      <c r="Z3" s="220"/>
      <c r="AA3" s="221"/>
      <c r="AB3" s="222" t="e">
        <f>IF(VLOOKUP(INT($G$3),'受給者一覧'!$B$3:$AX$500,3,FALSE)="",VLOOKUP(INT($G$3),'受給者一覧'!$B$3:$AX$500,2,FALSE),VLOOKUP(INT($G$3),'受給者一覧'!$B$3:$AX$500,3,FALSE)&amp;CHAR(10)&amp;"("&amp;VLOOKUP(INT($G$3),'受給者一覧'!$B$3:$AX$500,2,FALSE)&amp;")")</f>
        <v>#VALUE!</v>
      </c>
      <c r="AC3" s="223"/>
      <c r="AD3" s="223"/>
      <c r="AE3" s="223"/>
      <c r="AF3" s="223"/>
      <c r="AG3" s="223"/>
      <c r="AH3" s="223"/>
      <c r="AI3" s="223"/>
      <c r="AJ3" s="223"/>
      <c r="AK3" s="224"/>
      <c r="AL3" s="210" t="s">
        <v>155</v>
      </c>
      <c r="AM3" s="210"/>
      <c r="AN3" s="210"/>
      <c r="AO3" s="210"/>
      <c r="AP3" s="210"/>
      <c r="AQ3" s="210"/>
      <c r="AR3" s="210"/>
      <c r="AS3" s="210"/>
      <c r="AT3" s="210"/>
      <c r="AU3" s="228">
        <f>'請求書'!$S$9</f>
        <v>2367500000</v>
      </c>
      <c r="AV3" s="229"/>
      <c r="AW3" s="229"/>
      <c r="AX3" s="229"/>
      <c r="AY3" s="229"/>
      <c r="AZ3" s="229"/>
      <c r="BA3" s="229"/>
      <c r="BB3" s="229"/>
      <c r="BC3" s="229"/>
      <c r="BD3" s="230"/>
      <c r="BM3" s="231" t="s">
        <v>160</v>
      </c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7"/>
      <c r="EM3" s="27"/>
    </row>
    <row r="4" spans="1:143" ht="18" customHeight="1" thickBot="1">
      <c r="A4" s="211"/>
      <c r="B4" s="212"/>
      <c r="C4" s="212"/>
      <c r="D4" s="212"/>
      <c r="E4" s="212"/>
      <c r="F4" s="212"/>
      <c r="G4" s="216"/>
      <c r="H4" s="217"/>
      <c r="I4" s="217"/>
      <c r="J4" s="217"/>
      <c r="K4" s="217"/>
      <c r="L4" s="217"/>
      <c r="M4" s="217"/>
      <c r="N4" s="217"/>
      <c r="O4" s="217"/>
      <c r="P4" s="218"/>
      <c r="Q4" s="232" t="s">
        <v>156</v>
      </c>
      <c r="R4" s="233"/>
      <c r="S4" s="233"/>
      <c r="T4" s="233"/>
      <c r="U4" s="233"/>
      <c r="V4" s="233"/>
      <c r="W4" s="233"/>
      <c r="X4" s="233"/>
      <c r="Y4" s="233"/>
      <c r="Z4" s="233"/>
      <c r="AA4" s="234"/>
      <c r="AB4" s="225"/>
      <c r="AC4" s="226"/>
      <c r="AD4" s="226"/>
      <c r="AE4" s="226"/>
      <c r="AF4" s="226"/>
      <c r="AG4" s="226"/>
      <c r="AH4" s="226"/>
      <c r="AI4" s="226"/>
      <c r="AJ4" s="226"/>
      <c r="AK4" s="227"/>
      <c r="AL4" s="212" t="s">
        <v>157</v>
      </c>
      <c r="AM4" s="212"/>
      <c r="AN4" s="212"/>
      <c r="AO4" s="212"/>
      <c r="AP4" s="212"/>
      <c r="AQ4" s="212"/>
      <c r="AR4" s="239" t="str">
        <f>'請求書'!$S$15</f>
        <v>△△訪問入浴株式会社　　　　　　　　　〇〇訪問サービス事業所
</v>
      </c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7"/>
      <c r="EM4" s="27"/>
    </row>
    <row r="5" spans="1:143" ht="18" customHeight="1" thickBot="1">
      <c r="A5" s="248" t="s">
        <v>158</v>
      </c>
      <c r="B5" s="249"/>
      <c r="C5" s="249"/>
      <c r="D5" s="249"/>
      <c r="E5" s="249"/>
      <c r="F5" s="250"/>
      <c r="G5" s="254" t="e">
        <f>VLOOKUP(INT($G$3),'受給者一覧'!$B$3:$AX$500,46,FALSE)&amp;"回"</f>
        <v>#VALUE!</v>
      </c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6"/>
      <c r="AL5" s="212"/>
      <c r="AM5" s="212"/>
      <c r="AN5" s="212"/>
      <c r="AO5" s="212"/>
      <c r="AP5" s="212"/>
      <c r="AQ5" s="212"/>
      <c r="AR5" s="242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4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DN5" s="237" t="str">
        <f>'請求書'!D21</f>
        <v>令和</v>
      </c>
      <c r="DO5" s="238"/>
      <c r="DP5" s="238"/>
      <c r="DQ5" s="238"/>
      <c r="DR5" s="238"/>
      <c r="DS5" s="238" t="str">
        <f>'請求書'!F21</f>
        <v>0</v>
      </c>
      <c r="DT5" s="238"/>
      <c r="DU5" s="238"/>
      <c r="DV5" s="238" t="str">
        <f>'請求書'!G21</f>
        <v>5</v>
      </c>
      <c r="DW5" s="238"/>
      <c r="DX5" s="238"/>
      <c r="DY5" s="238" t="s">
        <v>63</v>
      </c>
      <c r="DZ5" s="238"/>
      <c r="EA5" s="238"/>
      <c r="EB5" s="238" t="str">
        <f>'請求書'!J21</f>
        <v>0</v>
      </c>
      <c r="EC5" s="238"/>
      <c r="ED5" s="238"/>
      <c r="EE5" s="238" t="str">
        <f>'請求書'!K21</f>
        <v>3</v>
      </c>
      <c r="EF5" s="238"/>
      <c r="EG5" s="238"/>
      <c r="EH5" s="238" t="s">
        <v>161</v>
      </c>
      <c r="EI5" s="238"/>
      <c r="EJ5" s="238"/>
      <c r="EK5" s="261"/>
      <c r="EL5" s="27"/>
      <c r="EM5" s="27"/>
    </row>
    <row r="6" spans="1:143" ht="18" customHeight="1" thickBot="1">
      <c r="A6" s="251"/>
      <c r="B6" s="252"/>
      <c r="C6" s="252"/>
      <c r="D6" s="252"/>
      <c r="E6" s="252"/>
      <c r="F6" s="253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9"/>
      <c r="AL6" s="235"/>
      <c r="AM6" s="235"/>
      <c r="AN6" s="235"/>
      <c r="AO6" s="235"/>
      <c r="AP6" s="235"/>
      <c r="AQ6" s="235"/>
      <c r="AR6" s="245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7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EL6" s="27"/>
      <c r="EM6" s="27"/>
    </row>
    <row r="7" spans="1:143" ht="18" customHeight="1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W7" s="328" t="s">
        <v>162</v>
      </c>
      <c r="CX7" s="329"/>
      <c r="CY7" s="334" t="s">
        <v>163</v>
      </c>
      <c r="CZ7" s="334"/>
      <c r="DA7" s="334"/>
      <c r="DB7" s="334"/>
      <c r="DC7" s="334"/>
      <c r="DD7" s="334"/>
      <c r="DE7" s="334"/>
      <c r="DF7" s="334"/>
      <c r="DG7" s="334"/>
      <c r="DH7" s="336">
        <f>AU3</f>
        <v>2367500000</v>
      </c>
      <c r="DI7" s="337"/>
      <c r="DJ7" s="337"/>
      <c r="DK7" s="337"/>
      <c r="DL7" s="337"/>
      <c r="DM7" s="337"/>
      <c r="DN7" s="337"/>
      <c r="DO7" s="337"/>
      <c r="DP7" s="337"/>
      <c r="DQ7" s="337"/>
      <c r="DR7" s="337"/>
      <c r="DS7" s="337"/>
      <c r="DT7" s="337"/>
      <c r="DU7" s="337"/>
      <c r="DV7" s="337"/>
      <c r="DW7" s="337"/>
      <c r="DX7" s="337"/>
      <c r="DY7" s="337"/>
      <c r="DZ7" s="337"/>
      <c r="EA7" s="337"/>
      <c r="EB7" s="337"/>
      <c r="EC7" s="337"/>
      <c r="ED7" s="337"/>
      <c r="EE7" s="337"/>
      <c r="EF7" s="337"/>
      <c r="EG7" s="337"/>
      <c r="EH7" s="337"/>
      <c r="EI7" s="337"/>
      <c r="EJ7" s="337"/>
      <c r="EK7" s="338"/>
      <c r="EL7" s="27"/>
      <c r="EM7" s="27"/>
    </row>
    <row r="8" spans="1:143" ht="18" customHeight="1">
      <c r="A8" s="285" t="s">
        <v>15</v>
      </c>
      <c r="B8" s="286"/>
      <c r="C8" s="286"/>
      <c r="D8" s="286" t="s">
        <v>16</v>
      </c>
      <c r="E8" s="286"/>
      <c r="F8" s="291"/>
      <c r="G8" s="294" t="s">
        <v>148</v>
      </c>
      <c r="H8" s="295"/>
      <c r="I8" s="295"/>
      <c r="J8" s="295"/>
      <c r="K8" s="295"/>
      <c r="L8" s="295"/>
      <c r="M8" s="295" t="s">
        <v>18</v>
      </c>
      <c r="N8" s="295"/>
      <c r="O8" s="295"/>
      <c r="P8" s="295"/>
      <c r="Q8" s="295"/>
      <c r="R8" s="295"/>
      <c r="S8" s="295" t="s">
        <v>19</v>
      </c>
      <c r="T8" s="295"/>
      <c r="U8" s="295"/>
      <c r="V8" s="295"/>
      <c r="W8" s="295"/>
      <c r="X8" s="295"/>
      <c r="Y8" s="300" t="s">
        <v>149</v>
      </c>
      <c r="Z8" s="300"/>
      <c r="AA8" s="300"/>
      <c r="AB8" s="300"/>
      <c r="AC8" s="300"/>
      <c r="AD8" s="300"/>
      <c r="AE8" s="262" t="s">
        <v>150</v>
      </c>
      <c r="AF8" s="262"/>
      <c r="AG8" s="262"/>
      <c r="AH8" s="262"/>
      <c r="AI8" s="262"/>
      <c r="AJ8" s="263"/>
      <c r="AK8" s="209" t="s">
        <v>198</v>
      </c>
      <c r="AL8" s="268"/>
      <c r="AM8" s="268"/>
      <c r="AN8" s="268"/>
      <c r="AO8" s="269"/>
      <c r="AP8" s="276" t="s">
        <v>17</v>
      </c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8"/>
      <c r="BN8" s="303" t="s">
        <v>172</v>
      </c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7" t="str">
        <f>G3</f>
        <v>開始シート</v>
      </c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9"/>
      <c r="CW8" s="330"/>
      <c r="CX8" s="331"/>
      <c r="CY8" s="335"/>
      <c r="CZ8" s="335"/>
      <c r="DA8" s="335"/>
      <c r="DB8" s="335"/>
      <c r="DC8" s="335"/>
      <c r="DD8" s="335"/>
      <c r="DE8" s="335"/>
      <c r="DF8" s="335"/>
      <c r="DG8" s="335"/>
      <c r="DH8" s="339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1"/>
      <c r="EL8" s="27"/>
      <c r="EM8" s="27"/>
    </row>
    <row r="9" spans="1:143" ht="18" customHeight="1">
      <c r="A9" s="287"/>
      <c r="B9" s="288"/>
      <c r="C9" s="288"/>
      <c r="D9" s="288"/>
      <c r="E9" s="288"/>
      <c r="F9" s="292"/>
      <c r="G9" s="296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301"/>
      <c r="Z9" s="301"/>
      <c r="AA9" s="301"/>
      <c r="AB9" s="301"/>
      <c r="AC9" s="301"/>
      <c r="AD9" s="301"/>
      <c r="AE9" s="264"/>
      <c r="AF9" s="264"/>
      <c r="AG9" s="264"/>
      <c r="AH9" s="264"/>
      <c r="AI9" s="264"/>
      <c r="AJ9" s="265"/>
      <c r="AK9" s="270"/>
      <c r="AL9" s="271"/>
      <c r="AM9" s="271"/>
      <c r="AN9" s="271"/>
      <c r="AO9" s="272"/>
      <c r="AP9" s="279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1"/>
      <c r="BN9" s="305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10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2"/>
      <c r="CW9" s="330"/>
      <c r="CX9" s="331"/>
      <c r="CY9" s="313" t="s">
        <v>165</v>
      </c>
      <c r="CZ9" s="314"/>
      <c r="DA9" s="314"/>
      <c r="DB9" s="314"/>
      <c r="DC9" s="314"/>
      <c r="DD9" s="314"/>
      <c r="DE9" s="314"/>
      <c r="DF9" s="314"/>
      <c r="DG9" s="314"/>
      <c r="DH9" s="316" t="str">
        <f>AR4</f>
        <v>△△訪問入浴株式会社　　　　　　　　　〇〇訪問サービス事業所
</v>
      </c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8"/>
      <c r="EL9" s="27"/>
      <c r="EM9" s="27"/>
    </row>
    <row r="10" spans="1:143" ht="18" customHeight="1" thickBot="1">
      <c r="A10" s="289"/>
      <c r="B10" s="290"/>
      <c r="C10" s="290"/>
      <c r="D10" s="290"/>
      <c r="E10" s="290"/>
      <c r="F10" s="293"/>
      <c r="G10" s="298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302"/>
      <c r="Z10" s="302"/>
      <c r="AA10" s="302"/>
      <c r="AB10" s="302"/>
      <c r="AC10" s="302"/>
      <c r="AD10" s="302"/>
      <c r="AE10" s="266"/>
      <c r="AF10" s="266"/>
      <c r="AG10" s="266"/>
      <c r="AH10" s="266"/>
      <c r="AI10" s="266"/>
      <c r="AJ10" s="267"/>
      <c r="AK10" s="273"/>
      <c r="AL10" s="274"/>
      <c r="AM10" s="274"/>
      <c r="AN10" s="274"/>
      <c r="AO10" s="275"/>
      <c r="AP10" s="282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4"/>
      <c r="BN10" s="325" t="s">
        <v>173</v>
      </c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14" t="e">
        <f>IF(VLOOKUP(INT($G$3),'受給者一覧'!$B$3:$AX$500,3,FALSE)="",VLOOKUP(INT($G$3),'受給者一覧'!$B$3:$AX$500,2,FALSE),VLOOKUP(INT($G$3),'受給者一覧'!$B$3:$AX$500,3,FALSE))</f>
        <v>#VALUE!</v>
      </c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27"/>
      <c r="CW10" s="330"/>
      <c r="CX10" s="331"/>
      <c r="CY10" s="314"/>
      <c r="CZ10" s="314"/>
      <c r="DA10" s="314"/>
      <c r="DB10" s="314"/>
      <c r="DC10" s="314"/>
      <c r="DD10" s="314"/>
      <c r="DE10" s="314"/>
      <c r="DF10" s="314"/>
      <c r="DG10" s="314"/>
      <c r="DH10" s="319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1"/>
      <c r="EL10" s="27"/>
      <c r="EM10" s="27"/>
    </row>
    <row r="11" spans="1:145" ht="18" customHeight="1">
      <c r="A11" s="342"/>
      <c r="B11" s="343"/>
      <c r="C11" s="343"/>
      <c r="D11" s="344">
        <f>IF(A11&lt;&gt;"",TEXT(DATE(YEAR('請求書'!$D$20),MONTH('請求書'!$D$20),$A11),"AAA"),"")</f>
      </c>
      <c r="E11" s="344"/>
      <c r="F11" s="345"/>
      <c r="G11" s="346"/>
      <c r="H11" s="347"/>
      <c r="I11" s="347"/>
      <c r="J11" s="347"/>
      <c r="K11" s="347"/>
      <c r="L11" s="347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9">
        <f aca="true" t="shared" si="0" ref="Y11:Y40">S11-M11</f>
        <v>0</v>
      </c>
      <c r="Z11" s="349"/>
      <c r="AA11" s="349"/>
      <c r="AB11" s="349"/>
      <c r="AC11" s="349"/>
      <c r="AD11" s="349"/>
      <c r="AE11" s="347"/>
      <c r="AF11" s="347"/>
      <c r="AG11" s="347"/>
      <c r="AH11" s="347"/>
      <c r="AI11" s="347"/>
      <c r="AJ11" s="350"/>
      <c r="AK11" s="351"/>
      <c r="AL11" s="352"/>
      <c r="AM11" s="352"/>
      <c r="AN11" s="352"/>
      <c r="AO11" s="353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3"/>
      <c r="BE11" s="26">
        <f>IF(G11&lt;&gt;"","1","")</f>
      </c>
      <c r="BF11" s="26">
        <f>IF(ISERROR(VLOOKUP(BE11,'単価設定'!$G$3:$K$4,2,FALSE)),"",VLOOKUP(BE11,'単価設定'!$G$3:$K$4,2,FALSE))</f>
      </c>
      <c r="BG11" s="26">
        <f>IF(BF11&lt;&gt;"",IF(COUNTIF(BF$11:BF11,BF11)=1,ROW(),""),"")</f>
      </c>
      <c r="BH11" s="26">
        <f>IF(COUNT($BG:$BG)&lt;ROW($A1),"",INT(INDEX($BF:$BF,SMALL($BG:$BG,ROW($A1)))))</f>
      </c>
      <c r="BN11" s="354" t="s">
        <v>174</v>
      </c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27"/>
      <c r="CW11" s="330"/>
      <c r="CX11" s="331"/>
      <c r="CY11" s="314"/>
      <c r="CZ11" s="314"/>
      <c r="DA11" s="314"/>
      <c r="DB11" s="314"/>
      <c r="DC11" s="314"/>
      <c r="DD11" s="314"/>
      <c r="DE11" s="314"/>
      <c r="DF11" s="314"/>
      <c r="DG11" s="314"/>
      <c r="DH11" s="319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1"/>
      <c r="EL11" s="27"/>
      <c r="EM11" s="27"/>
      <c r="EN11" s="26">
        <f>IF(BE11="",0,A11)</f>
        <v>0</v>
      </c>
      <c r="EO11" s="26">
        <f>IF(ISERROR(SMALL($EN$11:$EN$41,COUNTIF($EN$11:$EN$41,0)+1)),0,SMALL($EN$11:$EN$41,COUNTIF($EN$11:$EN$41,0)+1))</f>
        <v>0</v>
      </c>
    </row>
    <row r="12" spans="1:145" ht="18" customHeight="1">
      <c r="A12" s="342"/>
      <c r="B12" s="343"/>
      <c r="C12" s="343"/>
      <c r="D12" s="344">
        <f>IF(A12&lt;&gt;"",TEXT(DATE(YEAR('請求書'!$D$20),MONTH('請求書'!$D$20),$A12),"AAA"),"")</f>
      </c>
      <c r="E12" s="344"/>
      <c r="F12" s="345"/>
      <c r="G12" s="356"/>
      <c r="H12" s="357"/>
      <c r="I12" s="357"/>
      <c r="J12" s="357"/>
      <c r="K12" s="357"/>
      <c r="L12" s="357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>
        <f t="shared" si="0"/>
        <v>0</v>
      </c>
      <c r="Z12" s="359"/>
      <c r="AA12" s="359"/>
      <c r="AB12" s="359"/>
      <c r="AC12" s="359"/>
      <c r="AD12" s="359"/>
      <c r="AE12" s="357"/>
      <c r="AF12" s="357"/>
      <c r="AG12" s="357"/>
      <c r="AH12" s="357"/>
      <c r="AI12" s="357"/>
      <c r="AJ12" s="360"/>
      <c r="AK12" s="361"/>
      <c r="AL12" s="362"/>
      <c r="AM12" s="362"/>
      <c r="AN12" s="362"/>
      <c r="AO12" s="363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3"/>
      <c r="BE12" s="26">
        <f aca="true" t="shared" si="1" ref="BE12:BE40">IF(G12&lt;&gt;"","1","")</f>
      </c>
      <c r="BF12" s="26">
        <f>IF(ISERROR(VLOOKUP(BE12,'単価設定'!$G$3:$K$4,2,FALSE)),"",VLOOKUP(BE12,'単価設定'!$G$3:$K$4,2,FALSE))</f>
      </c>
      <c r="BG12" s="26">
        <f>IF(BF12&lt;&gt;"",IF(COUNTIF(BF$11:BF12,BF12)=1,ROW(),""),"")</f>
      </c>
      <c r="BH12" s="26">
        <f>IF(COUNT($BG:$BG)&lt;ROW($A2),"",INT(INDEX($BF:$BF,SMALL($BG:$BG,ROW($A2)))))</f>
      </c>
      <c r="BN12" s="325" t="s">
        <v>175</v>
      </c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14" t="e">
        <f>IF(VLOOKUP(INT($G$3),'受給者一覧'!$B$3:$AX$500,3,FALSE)="","",VLOOKUP(INT($G$3),'受給者一覧'!$B$3:$AX$500,2,FALSE))</f>
        <v>#VALUE!</v>
      </c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27"/>
      <c r="CW12" s="330"/>
      <c r="CX12" s="331"/>
      <c r="CY12" s="314"/>
      <c r="CZ12" s="314"/>
      <c r="DA12" s="314"/>
      <c r="DB12" s="314"/>
      <c r="DC12" s="314"/>
      <c r="DD12" s="314"/>
      <c r="DE12" s="314"/>
      <c r="DF12" s="314"/>
      <c r="DG12" s="314"/>
      <c r="DH12" s="319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1"/>
      <c r="EL12" s="27"/>
      <c r="EM12" s="27"/>
      <c r="EN12" s="26">
        <f aca="true" t="shared" si="2" ref="EN12:EN40">IF(BE12="",0,A12)</f>
        <v>0</v>
      </c>
      <c r="EO12" s="26">
        <f>MAX(EN11:EN40)</f>
        <v>0</v>
      </c>
    </row>
    <row r="13" spans="1:144" ht="18" customHeight="1" thickBot="1">
      <c r="A13" s="342"/>
      <c r="B13" s="343"/>
      <c r="C13" s="343"/>
      <c r="D13" s="344">
        <f>IF(A13&lt;&gt;"",TEXT(DATE(YEAR('請求書'!$D$20),MONTH('請求書'!$D$20),$A13),"AAA"),"")</f>
      </c>
      <c r="E13" s="344"/>
      <c r="F13" s="345"/>
      <c r="G13" s="356"/>
      <c r="H13" s="357"/>
      <c r="I13" s="357"/>
      <c r="J13" s="357"/>
      <c r="K13" s="357"/>
      <c r="L13" s="357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9">
        <f t="shared" si="0"/>
        <v>0</v>
      </c>
      <c r="Z13" s="359"/>
      <c r="AA13" s="359"/>
      <c r="AB13" s="359"/>
      <c r="AC13" s="359"/>
      <c r="AD13" s="359"/>
      <c r="AE13" s="357"/>
      <c r="AF13" s="357"/>
      <c r="AG13" s="357"/>
      <c r="AH13" s="357"/>
      <c r="AI13" s="357"/>
      <c r="AJ13" s="360"/>
      <c r="AK13" s="361"/>
      <c r="AL13" s="362"/>
      <c r="AM13" s="362"/>
      <c r="AN13" s="362"/>
      <c r="AO13" s="363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3"/>
      <c r="BE13" s="26">
        <f t="shared" si="1"/>
      </c>
      <c r="BF13" s="26">
        <f>IF(ISERROR(VLOOKUP(BE13,'単価設定'!$G$3:$K$4,2,FALSE)),"",VLOOKUP(BE13,'単価設定'!$G$3:$K$4,2,FALSE))</f>
      </c>
      <c r="BG13" s="26">
        <f>IF(BF13&lt;&gt;"",IF(COUNTIF(BF$11:BF13,BF13)=1,ROW(),""),"")</f>
      </c>
      <c r="BH13" s="26">
        <f>IF(COUNT($BG:$BG)&lt;ROW($A3),"",INT(INDEX($BF:$BF,SMALL($BG:$BG,ROW($A3)))))</f>
      </c>
      <c r="BN13" s="366" t="s">
        <v>176</v>
      </c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5"/>
      <c r="CW13" s="330"/>
      <c r="CX13" s="331"/>
      <c r="CY13" s="314"/>
      <c r="CZ13" s="314"/>
      <c r="DA13" s="314"/>
      <c r="DB13" s="314"/>
      <c r="DC13" s="314"/>
      <c r="DD13" s="314"/>
      <c r="DE13" s="314"/>
      <c r="DF13" s="314"/>
      <c r="DG13" s="314"/>
      <c r="DH13" s="319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1"/>
      <c r="EL13" s="27"/>
      <c r="EM13" s="27"/>
      <c r="EN13" s="26">
        <f t="shared" si="2"/>
        <v>0</v>
      </c>
    </row>
    <row r="14" spans="1:144" ht="18" customHeight="1" thickBot="1">
      <c r="A14" s="342"/>
      <c r="B14" s="343"/>
      <c r="C14" s="343"/>
      <c r="D14" s="344">
        <f>IF(A14&lt;&gt;"",TEXT(DATE(YEAR('請求書'!$D$20),MONTH('請求書'!$D$20),$A14),"AAA"),"")</f>
      </c>
      <c r="E14" s="344"/>
      <c r="F14" s="345"/>
      <c r="G14" s="356"/>
      <c r="H14" s="357"/>
      <c r="I14" s="357"/>
      <c r="J14" s="357"/>
      <c r="K14" s="357"/>
      <c r="L14" s="357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9">
        <f t="shared" si="0"/>
        <v>0</v>
      </c>
      <c r="Z14" s="359"/>
      <c r="AA14" s="359"/>
      <c r="AB14" s="359"/>
      <c r="AC14" s="359"/>
      <c r="AD14" s="359"/>
      <c r="AE14" s="357"/>
      <c r="AF14" s="357"/>
      <c r="AG14" s="357"/>
      <c r="AH14" s="357"/>
      <c r="AI14" s="357"/>
      <c r="AJ14" s="360"/>
      <c r="AK14" s="361"/>
      <c r="AL14" s="362"/>
      <c r="AM14" s="362"/>
      <c r="AN14" s="362"/>
      <c r="AO14" s="363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3"/>
      <c r="BE14" s="26">
        <f t="shared" si="1"/>
      </c>
      <c r="BF14" s="26">
        <f>IF(ISERROR(VLOOKUP(BE14,'単価設定'!$G$3:$K$4,2,FALSE)),"",VLOOKUP(BE14,'単価設定'!$G$3:$K$4,2,FALSE))</f>
      </c>
      <c r="BG14" s="26">
        <f>IF(BF14&lt;&gt;"",IF(COUNTIF(BF$11:BF14,BF14)=1,ROW(),""),"")</f>
      </c>
      <c r="BH14" s="26">
        <f>IF(COUNT($BG:$BG)&lt;ROW($A5),"",INT(INDEX($BF:$BF,SMALL($BG:$BG,ROW($A5)))))</f>
      </c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W14" s="332"/>
      <c r="CX14" s="333"/>
      <c r="CY14" s="315"/>
      <c r="CZ14" s="315"/>
      <c r="DA14" s="315"/>
      <c r="DB14" s="315"/>
      <c r="DC14" s="315"/>
      <c r="DD14" s="315"/>
      <c r="DE14" s="315"/>
      <c r="DF14" s="315"/>
      <c r="DG14" s="315"/>
      <c r="DH14" s="322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4"/>
      <c r="EL14" s="27"/>
      <c r="EM14" s="27"/>
      <c r="EN14" s="26">
        <f t="shared" si="2"/>
        <v>0</v>
      </c>
    </row>
    <row r="15" spans="1:144" ht="18" customHeight="1" thickBot="1">
      <c r="A15" s="342"/>
      <c r="B15" s="343"/>
      <c r="C15" s="343"/>
      <c r="D15" s="344">
        <f>IF(A15&lt;&gt;"",TEXT(DATE(YEAR('請求書'!$D$20),MONTH('請求書'!$D$20),$A15),"AAA"),"")</f>
      </c>
      <c r="E15" s="344"/>
      <c r="F15" s="345"/>
      <c r="G15" s="356"/>
      <c r="H15" s="357"/>
      <c r="I15" s="357"/>
      <c r="J15" s="357"/>
      <c r="K15" s="357"/>
      <c r="L15" s="357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9">
        <f t="shared" si="0"/>
        <v>0</v>
      </c>
      <c r="Z15" s="359"/>
      <c r="AA15" s="359"/>
      <c r="AB15" s="359"/>
      <c r="AC15" s="359"/>
      <c r="AD15" s="359"/>
      <c r="AE15" s="357"/>
      <c r="AF15" s="357"/>
      <c r="AG15" s="357"/>
      <c r="AH15" s="357"/>
      <c r="AI15" s="357"/>
      <c r="AJ15" s="360"/>
      <c r="AK15" s="361"/>
      <c r="AL15" s="362"/>
      <c r="AM15" s="362"/>
      <c r="AN15" s="362"/>
      <c r="AO15" s="363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3"/>
      <c r="BE15" s="26">
        <f t="shared" si="1"/>
      </c>
      <c r="BF15" s="26">
        <f>IF(ISERROR(VLOOKUP(BE15,'単価設定'!$G$3:$K$4,2,FALSE)),"",VLOOKUP(BE15,'単価設定'!$G$3:$K$4,2,FALSE))</f>
      </c>
      <c r="BG15" s="26">
        <f>IF(BF15&lt;&gt;"",IF(COUNTIF(BF$11:BF15,BF15)=1,ROW(),""),"")</f>
      </c>
      <c r="BH15" s="26">
        <f>IF(COUNT($BG:$BG)&lt;ROW($A4),"",INT(INDEX($BF:$BF,SMALL($BG:$BG,ROW($A4)))))</f>
      </c>
      <c r="BN15" s="368" t="s">
        <v>177</v>
      </c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70"/>
      <c r="CF15" s="371" t="e">
        <f>VLOOKUP(INT($G$3),'受給者一覧'!$B$3:$AX$500,4,FALSE)</f>
        <v>#VALUE!</v>
      </c>
      <c r="CG15" s="369"/>
      <c r="CH15" s="369"/>
      <c r="CI15" s="369"/>
      <c r="CJ15" s="369"/>
      <c r="CK15" s="369"/>
      <c r="CL15" s="369"/>
      <c r="CM15" s="369"/>
      <c r="CN15" s="369"/>
      <c r="CO15" s="372"/>
      <c r="CP15" s="44"/>
      <c r="CQ15" s="44"/>
      <c r="CR15" s="44"/>
      <c r="CS15" s="44"/>
      <c r="CT15" s="44"/>
      <c r="CU15" s="44"/>
      <c r="CW15" s="22"/>
      <c r="CX15" s="22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N15" s="26">
        <f t="shared" si="2"/>
        <v>0</v>
      </c>
    </row>
    <row r="16" spans="1:144" ht="18" customHeight="1" thickBot="1">
      <c r="A16" s="342"/>
      <c r="B16" s="343"/>
      <c r="C16" s="343"/>
      <c r="D16" s="344">
        <f>IF(A16&lt;&gt;"",TEXT(DATE(YEAR('請求書'!$D$20),MONTH('請求書'!$D$20),$A16),"AAA"),"")</f>
      </c>
      <c r="E16" s="344"/>
      <c r="F16" s="345"/>
      <c r="G16" s="356"/>
      <c r="H16" s="357"/>
      <c r="I16" s="357"/>
      <c r="J16" s="357"/>
      <c r="K16" s="357"/>
      <c r="L16" s="357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9">
        <f t="shared" si="0"/>
        <v>0</v>
      </c>
      <c r="Z16" s="359"/>
      <c r="AA16" s="359"/>
      <c r="AB16" s="359"/>
      <c r="AC16" s="359"/>
      <c r="AD16" s="359"/>
      <c r="AE16" s="357"/>
      <c r="AF16" s="357"/>
      <c r="AG16" s="357"/>
      <c r="AH16" s="357"/>
      <c r="AI16" s="357"/>
      <c r="AJ16" s="360"/>
      <c r="AK16" s="361"/>
      <c r="AL16" s="362"/>
      <c r="AM16" s="362"/>
      <c r="AN16" s="362"/>
      <c r="AO16" s="363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3"/>
      <c r="BE16" s="26">
        <f t="shared" si="1"/>
      </c>
      <c r="BF16" s="26">
        <f>IF(ISERROR(VLOOKUP(BE16,'単価設定'!$G$3:$K$4,2,FALSE)),"",VLOOKUP(BE16,'単価設定'!$G$3:$K$4,2,FALSE))</f>
      </c>
      <c r="BG16" s="26">
        <f>IF(BF16&lt;&gt;"",IF(COUNTIF(BF$11:BF16,BF16)=1,ROW(),""),"")</f>
      </c>
      <c r="BH16" s="26">
        <f aca="true" t="shared" si="3" ref="BH16:BH41">IF(COUNT($BG:$BG)&lt;ROW($A6),"",INT(INDEX($BF:$BF,SMALL($BG:$BG,ROW($A6)))))</f>
      </c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3"/>
      <c r="DH16" s="43"/>
      <c r="DI16" s="43"/>
      <c r="DJ16" s="4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6"/>
      <c r="EM16" s="26"/>
      <c r="EN16" s="26">
        <f t="shared" si="2"/>
        <v>0</v>
      </c>
    </row>
    <row r="17" spans="1:144" ht="18" customHeight="1" thickBot="1">
      <c r="A17" s="342"/>
      <c r="B17" s="343"/>
      <c r="C17" s="343"/>
      <c r="D17" s="344">
        <f>IF(A17&lt;&gt;"",TEXT(DATE(YEAR('請求書'!$D$20),MONTH('請求書'!$D$20),$A17),"AAA"),"")</f>
      </c>
      <c r="E17" s="344"/>
      <c r="F17" s="345"/>
      <c r="G17" s="356"/>
      <c r="H17" s="357"/>
      <c r="I17" s="357"/>
      <c r="J17" s="357"/>
      <c r="K17" s="357"/>
      <c r="L17" s="357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>
        <f t="shared" si="0"/>
        <v>0</v>
      </c>
      <c r="Z17" s="359"/>
      <c r="AA17" s="359"/>
      <c r="AB17" s="359"/>
      <c r="AC17" s="359"/>
      <c r="AD17" s="359"/>
      <c r="AE17" s="357"/>
      <c r="AF17" s="357"/>
      <c r="AG17" s="357"/>
      <c r="AH17" s="357"/>
      <c r="AI17" s="357"/>
      <c r="AJ17" s="360"/>
      <c r="AK17" s="361"/>
      <c r="AL17" s="362"/>
      <c r="AM17" s="362"/>
      <c r="AN17" s="362"/>
      <c r="AO17" s="363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3"/>
      <c r="BE17" s="26">
        <f t="shared" si="1"/>
      </c>
      <c r="BF17" s="26">
        <f>IF(ISERROR(VLOOKUP(BE17,'単価設定'!$G$3:$K$4,2,FALSE)),"",VLOOKUP(BE17,'単価設定'!$G$3:$K$4,2,FALSE))</f>
      </c>
      <c r="BG17" s="26">
        <f>IF(BF17&lt;&gt;"",IF(COUNTIF(BF$11:BF17,BF17)=1,ROW(),""),"")</f>
      </c>
      <c r="BH17" s="26">
        <f t="shared" si="3"/>
      </c>
      <c r="BM17" s="58"/>
      <c r="BN17" s="373" t="s">
        <v>178</v>
      </c>
      <c r="BO17" s="374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75"/>
      <c r="CC17" s="379" t="s">
        <v>179</v>
      </c>
      <c r="CD17" s="380"/>
      <c r="CE17" s="380"/>
      <c r="CF17" s="380"/>
      <c r="CG17" s="380"/>
      <c r="CH17" s="380"/>
      <c r="CI17" s="380"/>
      <c r="CJ17" s="380"/>
      <c r="CK17" s="380"/>
      <c r="CL17" s="381"/>
      <c r="CM17" s="382" t="e">
        <f>VLOOKUP(INT($G$3),'受給者一覧'!$B$3:$AZ$500,50,FALSE)&amp;""</f>
        <v>#VALUE!</v>
      </c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4"/>
      <c r="DG17" s="368" t="s">
        <v>180</v>
      </c>
      <c r="DH17" s="380"/>
      <c r="DI17" s="380"/>
      <c r="DJ17" s="380"/>
      <c r="DK17" s="380"/>
      <c r="DL17" s="380"/>
      <c r="DM17" s="380"/>
      <c r="DN17" s="381"/>
      <c r="DO17" s="386">
        <v>1</v>
      </c>
      <c r="DP17" s="387"/>
      <c r="DQ17" s="368" t="s">
        <v>181</v>
      </c>
      <c r="DR17" s="380"/>
      <c r="DS17" s="380"/>
      <c r="DT17" s="380"/>
      <c r="DU17" s="380"/>
      <c r="DV17" s="380"/>
      <c r="DW17" s="380"/>
      <c r="DX17" s="380"/>
      <c r="DY17" s="380"/>
      <c r="DZ17" s="380"/>
      <c r="EA17" s="381"/>
      <c r="EB17" s="388"/>
      <c r="EC17" s="389"/>
      <c r="ED17" s="389"/>
      <c r="EE17" s="389"/>
      <c r="EF17" s="389"/>
      <c r="EG17" s="389"/>
      <c r="EH17" s="389"/>
      <c r="EI17" s="389"/>
      <c r="EJ17" s="389"/>
      <c r="EK17" s="390"/>
      <c r="EN17" s="26">
        <f t="shared" si="2"/>
        <v>0</v>
      </c>
    </row>
    <row r="18" spans="1:144" ht="18" customHeight="1" thickBot="1">
      <c r="A18" s="342"/>
      <c r="B18" s="343"/>
      <c r="C18" s="343"/>
      <c r="D18" s="344">
        <f>IF(A18&lt;&gt;"",TEXT(DATE(YEAR('請求書'!$D$20),MONTH('請求書'!$D$20),$A18),"AAA"),"")</f>
      </c>
      <c r="E18" s="344"/>
      <c r="F18" s="345"/>
      <c r="G18" s="356"/>
      <c r="H18" s="357"/>
      <c r="I18" s="357"/>
      <c r="J18" s="357"/>
      <c r="K18" s="357"/>
      <c r="L18" s="357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9">
        <f t="shared" si="0"/>
        <v>0</v>
      </c>
      <c r="Z18" s="359"/>
      <c r="AA18" s="359"/>
      <c r="AB18" s="359"/>
      <c r="AC18" s="359"/>
      <c r="AD18" s="359"/>
      <c r="AE18" s="357"/>
      <c r="AF18" s="357"/>
      <c r="AG18" s="357"/>
      <c r="AH18" s="357"/>
      <c r="AI18" s="357"/>
      <c r="AJ18" s="360"/>
      <c r="AK18" s="361"/>
      <c r="AL18" s="362"/>
      <c r="AM18" s="362"/>
      <c r="AN18" s="362"/>
      <c r="AO18" s="363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3"/>
      <c r="BE18" s="26">
        <f t="shared" si="1"/>
      </c>
      <c r="BF18" s="26">
        <f>IF(ISERROR(VLOOKUP(BE18,'単価設定'!$G$3:$K$4,2,FALSE)),"",VLOOKUP(BE18,'単価設定'!$G$3:$K$4,2,FALSE))</f>
      </c>
      <c r="BG18" s="26">
        <f>IF(BF18&lt;&gt;"",IF(COUNTIF(BF$11:BF18,BF18)=1,ROW(),""),"")</f>
      </c>
      <c r="BH18" s="26">
        <f t="shared" si="3"/>
      </c>
      <c r="BN18" s="376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8"/>
      <c r="CC18" s="385" t="s">
        <v>182</v>
      </c>
      <c r="CD18" s="385"/>
      <c r="CE18" s="385"/>
      <c r="CF18" s="385"/>
      <c r="CG18" s="385"/>
      <c r="CH18" s="385"/>
      <c r="CI18" s="385"/>
      <c r="CJ18" s="385"/>
      <c r="CK18" s="385"/>
      <c r="CL18" s="379" t="e">
        <f>VLOOKUP(INT($G$3),'受給者一覧'!$B$3:$AZ$500,51,FALSE)&amp;""</f>
        <v>#VALUE!</v>
      </c>
      <c r="CM18" s="369"/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69"/>
      <c r="EA18" s="369"/>
      <c r="EB18" s="369"/>
      <c r="EC18" s="369"/>
      <c r="ED18" s="369"/>
      <c r="EE18" s="369"/>
      <c r="EF18" s="369"/>
      <c r="EG18" s="369"/>
      <c r="EH18" s="369"/>
      <c r="EI18" s="369"/>
      <c r="EJ18" s="369"/>
      <c r="EK18" s="372"/>
      <c r="EN18" s="26">
        <f t="shared" si="2"/>
        <v>0</v>
      </c>
    </row>
    <row r="19" spans="1:144" ht="18" customHeight="1" thickBot="1">
      <c r="A19" s="342"/>
      <c r="B19" s="343"/>
      <c r="C19" s="343"/>
      <c r="D19" s="344">
        <f>IF(A19&lt;&gt;"",TEXT(DATE(YEAR('請求書'!$D$20),MONTH('請求書'!$D$20),$A19),"AAA"),"")</f>
      </c>
      <c r="E19" s="344"/>
      <c r="F19" s="345"/>
      <c r="G19" s="356"/>
      <c r="H19" s="357"/>
      <c r="I19" s="357"/>
      <c r="J19" s="357"/>
      <c r="K19" s="357"/>
      <c r="L19" s="357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9">
        <f t="shared" si="0"/>
        <v>0</v>
      </c>
      <c r="Z19" s="359"/>
      <c r="AA19" s="359"/>
      <c r="AB19" s="359"/>
      <c r="AC19" s="359"/>
      <c r="AD19" s="359"/>
      <c r="AE19" s="357"/>
      <c r="AF19" s="357"/>
      <c r="AG19" s="357"/>
      <c r="AH19" s="357"/>
      <c r="AI19" s="357"/>
      <c r="AJ19" s="360"/>
      <c r="AK19" s="361"/>
      <c r="AL19" s="362"/>
      <c r="AM19" s="362"/>
      <c r="AN19" s="362"/>
      <c r="AO19" s="363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3"/>
      <c r="BE19" s="26">
        <f t="shared" si="1"/>
      </c>
      <c r="BF19" s="26">
        <f>IF(ISERROR(VLOOKUP(BE19,'単価設定'!$G$3:$K$4,2,FALSE)),"",VLOOKUP(BE19,'単価設定'!$G$3:$K$4,2,FALSE))</f>
      </c>
      <c r="BG19" s="26">
        <f>IF(BF19&lt;&gt;"",IF(COUNTIF(BF$11:BF19,BF19)=1,ROW(),""),"")</f>
      </c>
      <c r="BH19" s="26">
        <f t="shared" si="3"/>
      </c>
      <c r="EN19" s="26">
        <f t="shared" si="2"/>
        <v>0</v>
      </c>
    </row>
    <row r="20" spans="1:144" ht="18" customHeight="1">
      <c r="A20" s="342"/>
      <c r="B20" s="343"/>
      <c r="C20" s="343"/>
      <c r="D20" s="344">
        <f>IF(A20&lt;&gt;"",TEXT(DATE(YEAR('請求書'!$D$20),MONTH('請求書'!$D$20),$A20),"AAA"),"")</f>
      </c>
      <c r="E20" s="344"/>
      <c r="F20" s="345"/>
      <c r="G20" s="356"/>
      <c r="H20" s="357"/>
      <c r="I20" s="357"/>
      <c r="J20" s="357"/>
      <c r="K20" s="357"/>
      <c r="L20" s="357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>
        <f t="shared" si="0"/>
        <v>0</v>
      </c>
      <c r="Z20" s="359"/>
      <c r="AA20" s="359"/>
      <c r="AB20" s="359"/>
      <c r="AC20" s="359"/>
      <c r="AD20" s="359"/>
      <c r="AE20" s="357"/>
      <c r="AF20" s="357"/>
      <c r="AG20" s="357"/>
      <c r="AH20" s="357"/>
      <c r="AI20" s="357"/>
      <c r="AJ20" s="360"/>
      <c r="AK20" s="361"/>
      <c r="AL20" s="362"/>
      <c r="AM20" s="362"/>
      <c r="AN20" s="362"/>
      <c r="AO20" s="363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3"/>
      <c r="BE20" s="26">
        <f t="shared" si="1"/>
      </c>
      <c r="BF20" s="26">
        <f>IF(ISERROR(VLOOKUP(BE20,'単価設定'!$G$3:$K$4,2,FALSE)),"",VLOOKUP(BE20,'単価設定'!$G$3:$K$4,2,FALSE))</f>
      </c>
      <c r="BG20" s="26">
        <f>IF(BF20&lt;&gt;"",IF(COUNTIF(BF$11:BF20,BF20)=1,ROW(),""),"")</f>
      </c>
      <c r="BH20" s="26">
        <f t="shared" si="3"/>
      </c>
      <c r="BM20" s="58"/>
      <c r="BN20" s="391" t="s">
        <v>46</v>
      </c>
      <c r="BO20" s="392"/>
      <c r="BP20" s="393"/>
      <c r="BQ20" s="400" t="s">
        <v>141</v>
      </c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2"/>
      <c r="CH20" s="403" t="s">
        <v>142</v>
      </c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5"/>
      <c r="CU20" s="406"/>
      <c r="CV20" s="403" t="s">
        <v>47</v>
      </c>
      <c r="CW20" s="404"/>
      <c r="CX20" s="404"/>
      <c r="CY20" s="404"/>
      <c r="CZ20" s="404"/>
      <c r="DA20" s="404"/>
      <c r="DB20" s="404"/>
      <c r="DC20" s="404"/>
      <c r="DD20" s="404"/>
      <c r="DE20" s="410"/>
      <c r="DF20" s="411" t="s">
        <v>48</v>
      </c>
      <c r="DG20" s="412"/>
      <c r="DH20" s="412"/>
      <c r="DI20" s="413"/>
      <c r="DJ20" s="414" t="s">
        <v>49</v>
      </c>
      <c r="DK20" s="415"/>
      <c r="DL20" s="415"/>
      <c r="DM20" s="415"/>
      <c r="DN20" s="415"/>
      <c r="DO20" s="415"/>
      <c r="DP20" s="415"/>
      <c r="DQ20" s="415"/>
      <c r="DR20" s="415"/>
      <c r="DS20" s="415"/>
      <c r="DT20" s="415"/>
      <c r="DU20" s="416"/>
      <c r="DV20" s="417" t="s">
        <v>50</v>
      </c>
      <c r="DW20" s="418"/>
      <c r="DX20" s="418"/>
      <c r="DY20" s="418"/>
      <c r="DZ20" s="418"/>
      <c r="EA20" s="418"/>
      <c r="EB20" s="418"/>
      <c r="EC20" s="418"/>
      <c r="ED20" s="418"/>
      <c r="EE20" s="418"/>
      <c r="EF20" s="419"/>
      <c r="EG20" s="420"/>
      <c r="EH20" s="421" t="s">
        <v>17</v>
      </c>
      <c r="EI20" s="422"/>
      <c r="EJ20" s="422"/>
      <c r="EK20" s="423"/>
      <c r="EN20" s="26">
        <f t="shared" si="2"/>
        <v>0</v>
      </c>
    </row>
    <row r="21" spans="1:144" ht="18" customHeight="1">
      <c r="A21" s="342"/>
      <c r="B21" s="343"/>
      <c r="C21" s="343"/>
      <c r="D21" s="344">
        <f>IF(A21&lt;&gt;"",TEXT(DATE(YEAR('請求書'!$D$20),MONTH('請求書'!$D$20),$A21),"AAA"),"")</f>
      </c>
      <c r="E21" s="344"/>
      <c r="F21" s="345"/>
      <c r="G21" s="356"/>
      <c r="H21" s="357"/>
      <c r="I21" s="357"/>
      <c r="J21" s="357"/>
      <c r="K21" s="357"/>
      <c r="L21" s="357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9">
        <f t="shared" si="0"/>
        <v>0</v>
      </c>
      <c r="Z21" s="359"/>
      <c r="AA21" s="359"/>
      <c r="AB21" s="359"/>
      <c r="AC21" s="359"/>
      <c r="AD21" s="359"/>
      <c r="AE21" s="357"/>
      <c r="AF21" s="357"/>
      <c r="AG21" s="357"/>
      <c r="AH21" s="357"/>
      <c r="AI21" s="357"/>
      <c r="AJ21" s="360"/>
      <c r="AK21" s="361"/>
      <c r="AL21" s="362"/>
      <c r="AM21" s="362"/>
      <c r="AN21" s="362"/>
      <c r="AO21" s="363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3"/>
      <c r="BE21" s="26">
        <f t="shared" si="1"/>
      </c>
      <c r="BF21" s="26">
        <f>IF(ISERROR(VLOOKUP(BE21,'単価設定'!$G$3:$K$4,2,FALSE)),"",VLOOKUP(BE21,'単価設定'!$G$3:$K$4,2,FALSE))</f>
      </c>
      <c r="BG21" s="26">
        <f>IF(BF21&lt;&gt;"",IF(COUNTIF(BF$11:BF21,BF21)=1,ROW(),""),"")</f>
      </c>
      <c r="BH21" s="26">
        <f t="shared" si="3"/>
      </c>
      <c r="BM21" s="51"/>
      <c r="BN21" s="394"/>
      <c r="BO21" s="395"/>
      <c r="BP21" s="396"/>
      <c r="BQ21" s="407">
        <f>IF(ISERROR(VLOOKUP(CH21,'単価設定'!$H$3:$K$4,2,FALSE)),"",VLOOKUP(CH21,'単価設定'!$H$3:$K$4,2,FALSE))</f>
      </c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9"/>
      <c r="CH21" s="424">
        <f>TEXT(IF(ISERROR(SMALL(BH:BH,ROW(A1))),"",SMALL(BH:BH,ROW(A1))),"000000")</f>
      </c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6"/>
      <c r="CV21" s="427">
        <f>IF(ISERROR(VLOOKUP(CH21,'単価設定'!$H$3:$K$4,4,FALSE)),"",VLOOKUP(CH21,'単価設定'!$H$3:$K$4,4,FALSE))</f>
      </c>
      <c r="CW21" s="428"/>
      <c r="CX21" s="428"/>
      <c r="CY21" s="428"/>
      <c r="CZ21" s="428"/>
      <c r="DA21" s="428"/>
      <c r="DB21" s="428"/>
      <c r="DC21" s="428"/>
      <c r="DD21" s="428"/>
      <c r="DE21" s="429"/>
      <c r="DF21" s="430">
        <f>COUNT(G11:L40)</f>
        <v>0</v>
      </c>
      <c r="DG21" s="431"/>
      <c r="DH21" s="431"/>
      <c r="DI21" s="432"/>
      <c r="DJ21" s="433">
        <f aca="true" t="shared" si="4" ref="DJ21:DJ35">IF(CH21="","",CV21*DF21)</f>
      </c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5"/>
      <c r="DV21" s="433">
        <f aca="true" t="shared" si="5" ref="DV21:DV34">IF(CH21="","",DJ21*0.1)</f>
      </c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5"/>
      <c r="EH21" s="436"/>
      <c r="EI21" s="314"/>
      <c r="EJ21" s="437"/>
      <c r="EK21" s="438"/>
      <c r="EN21" s="26">
        <f t="shared" si="2"/>
        <v>0</v>
      </c>
    </row>
    <row r="22" spans="1:144" ht="18" customHeight="1">
      <c r="A22" s="342"/>
      <c r="B22" s="343"/>
      <c r="C22" s="343"/>
      <c r="D22" s="344">
        <f>IF(A22&lt;&gt;"",TEXT(DATE(YEAR('請求書'!$D$20),MONTH('請求書'!$D$20),$A22),"AAA"),"")</f>
      </c>
      <c r="E22" s="344"/>
      <c r="F22" s="345"/>
      <c r="G22" s="356"/>
      <c r="H22" s="357"/>
      <c r="I22" s="357"/>
      <c r="J22" s="357"/>
      <c r="K22" s="357"/>
      <c r="L22" s="357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9">
        <f t="shared" si="0"/>
        <v>0</v>
      </c>
      <c r="Z22" s="359"/>
      <c r="AA22" s="359"/>
      <c r="AB22" s="359"/>
      <c r="AC22" s="359"/>
      <c r="AD22" s="359"/>
      <c r="AE22" s="357"/>
      <c r="AF22" s="357"/>
      <c r="AG22" s="357"/>
      <c r="AH22" s="357"/>
      <c r="AI22" s="357"/>
      <c r="AJ22" s="360"/>
      <c r="AK22" s="361"/>
      <c r="AL22" s="362"/>
      <c r="AM22" s="362"/>
      <c r="AN22" s="362"/>
      <c r="AO22" s="363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3"/>
      <c r="BE22" s="26">
        <f t="shared" si="1"/>
      </c>
      <c r="BF22" s="26">
        <f>IF(ISERROR(VLOOKUP(BE22,'単価設定'!$G$3:$K$4,2,FALSE)),"",VLOOKUP(BE22,'単価設定'!$G$3:$K$4,2,FALSE))</f>
      </c>
      <c r="BG22" s="26">
        <f>IF(BF22&lt;&gt;"",IF(COUNTIF(BF$11:BF22,BF22)=1,ROW(),""),"")</f>
      </c>
      <c r="BH22" s="26">
        <f t="shared" si="3"/>
      </c>
      <c r="BN22" s="394"/>
      <c r="BO22" s="395"/>
      <c r="BP22" s="396"/>
      <c r="BQ22" s="407">
        <f>IF(ISERROR(VLOOKUP(CH22,'単価設定'!$H$3:$K$4,2,FALSE)),"",VLOOKUP(CH22,'単価設定'!$H$3:$K$4,2,FALSE))</f>
      </c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9"/>
      <c r="CH22" s="424">
        <f>TEXT(IF(ISERROR(SMALL(BH:BH,ROW(A2))),"",SMALL(BH:BH,ROW(A2))),"000000")</f>
      </c>
      <c r="CI22" s="425"/>
      <c r="CJ22" s="425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6"/>
      <c r="CV22" s="427">
        <f>IF(ISERROR(VLOOKUP(CH22,'単価設定'!$H$3:$K$4,4,FALSE)),"",VLOOKUP(CH22,'単価設定'!$H$3:$K$4,4,FALSE))</f>
      </c>
      <c r="CW22" s="428"/>
      <c r="CX22" s="428"/>
      <c r="CY22" s="428"/>
      <c r="CZ22" s="428"/>
      <c r="DA22" s="428"/>
      <c r="DB22" s="428"/>
      <c r="DC22" s="428"/>
      <c r="DD22" s="428"/>
      <c r="DE22" s="429"/>
      <c r="DF22" s="430">
        <f aca="true" t="shared" si="6" ref="DF22:DF34">IF(CH22&lt;&gt;"",COUNTIF(BF$1:BF$65536,CH22),"")</f>
      </c>
      <c r="DG22" s="431"/>
      <c r="DH22" s="431"/>
      <c r="DI22" s="432"/>
      <c r="DJ22" s="433">
        <f t="shared" si="4"/>
      </c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5"/>
      <c r="DV22" s="433">
        <f t="shared" si="5"/>
      </c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5"/>
      <c r="EH22" s="436"/>
      <c r="EI22" s="314"/>
      <c r="EJ22" s="437"/>
      <c r="EK22" s="438"/>
      <c r="EN22" s="26">
        <f t="shared" si="2"/>
        <v>0</v>
      </c>
    </row>
    <row r="23" spans="1:144" ht="18" customHeight="1">
      <c r="A23" s="342"/>
      <c r="B23" s="343"/>
      <c r="C23" s="343"/>
      <c r="D23" s="344">
        <f>IF(A23&lt;&gt;"",TEXT(DATE(YEAR('請求書'!$D$20),MONTH('請求書'!$D$20),$A23),"AAA"),"")</f>
      </c>
      <c r="E23" s="344"/>
      <c r="F23" s="345"/>
      <c r="G23" s="356"/>
      <c r="H23" s="357"/>
      <c r="I23" s="357"/>
      <c r="J23" s="357"/>
      <c r="K23" s="357"/>
      <c r="L23" s="357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9">
        <f t="shared" si="0"/>
        <v>0</v>
      </c>
      <c r="Z23" s="359"/>
      <c r="AA23" s="359"/>
      <c r="AB23" s="359"/>
      <c r="AC23" s="359"/>
      <c r="AD23" s="359"/>
      <c r="AE23" s="357"/>
      <c r="AF23" s="357"/>
      <c r="AG23" s="357"/>
      <c r="AH23" s="357"/>
      <c r="AI23" s="357"/>
      <c r="AJ23" s="360"/>
      <c r="AK23" s="361"/>
      <c r="AL23" s="362"/>
      <c r="AM23" s="362"/>
      <c r="AN23" s="362"/>
      <c r="AO23" s="363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3"/>
      <c r="BE23" s="26">
        <f t="shared" si="1"/>
      </c>
      <c r="BF23" s="26">
        <f>IF(ISERROR(VLOOKUP(BE23,'単価設定'!$G$3:$K$4,2,FALSE)),"",VLOOKUP(BE23,'単価設定'!$G$3:$K$4,2,FALSE))</f>
      </c>
      <c r="BG23" s="26">
        <f>IF(BF23&lt;&gt;"",IF(COUNTIF(BF$11:BF23,BF23)=1,ROW(),""),"")</f>
      </c>
      <c r="BH23" s="26">
        <f t="shared" si="3"/>
      </c>
      <c r="BN23" s="394"/>
      <c r="BO23" s="395"/>
      <c r="BP23" s="396"/>
      <c r="BQ23" s="407">
        <f>IF(ISERROR(VLOOKUP(CH23,'単価設定'!$H$3:$K$4,2,FALSE)),"",VLOOKUP(CH23,'単価設定'!$H$3:$K$4,2,FALSE))</f>
      </c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9"/>
      <c r="CH23" s="424">
        <f>TEXT(IF(ISERROR(SMALL(BH:BH,ROW(A3))),"",SMALL(BH:BH,ROW(A3))),"000000")</f>
      </c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6"/>
      <c r="CV23" s="427">
        <f>IF(ISERROR(VLOOKUP(CH23,'単価設定'!$H$3:$K$4,4,FALSE)),"",VLOOKUP(CH23,'単価設定'!$H$3:$K$4,4,FALSE))</f>
      </c>
      <c r="CW23" s="428"/>
      <c r="CX23" s="428"/>
      <c r="CY23" s="428"/>
      <c r="CZ23" s="428"/>
      <c r="DA23" s="428"/>
      <c r="DB23" s="428"/>
      <c r="DC23" s="428"/>
      <c r="DD23" s="428"/>
      <c r="DE23" s="429"/>
      <c r="DF23" s="430">
        <f t="shared" si="6"/>
      </c>
      <c r="DG23" s="431"/>
      <c r="DH23" s="431"/>
      <c r="DI23" s="432"/>
      <c r="DJ23" s="433">
        <f t="shared" si="4"/>
      </c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5"/>
      <c r="DV23" s="433">
        <f t="shared" si="5"/>
      </c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5"/>
      <c r="EH23" s="436"/>
      <c r="EI23" s="314"/>
      <c r="EJ23" s="437"/>
      <c r="EK23" s="438"/>
      <c r="EN23" s="26">
        <f t="shared" si="2"/>
        <v>0</v>
      </c>
    </row>
    <row r="24" spans="1:144" ht="18" customHeight="1">
      <c r="A24" s="342"/>
      <c r="B24" s="343"/>
      <c r="C24" s="343"/>
      <c r="D24" s="344">
        <f>IF(A24&lt;&gt;"",TEXT(DATE(YEAR('請求書'!$D$20),MONTH('請求書'!$D$20),$A24),"AAA"),"")</f>
      </c>
      <c r="E24" s="344"/>
      <c r="F24" s="345"/>
      <c r="G24" s="356"/>
      <c r="H24" s="357"/>
      <c r="I24" s="357"/>
      <c r="J24" s="357"/>
      <c r="K24" s="357"/>
      <c r="L24" s="357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9">
        <f t="shared" si="0"/>
        <v>0</v>
      </c>
      <c r="Z24" s="359"/>
      <c r="AA24" s="359"/>
      <c r="AB24" s="359"/>
      <c r="AC24" s="359"/>
      <c r="AD24" s="359"/>
      <c r="AE24" s="357"/>
      <c r="AF24" s="357"/>
      <c r="AG24" s="357"/>
      <c r="AH24" s="357"/>
      <c r="AI24" s="357"/>
      <c r="AJ24" s="360"/>
      <c r="AK24" s="361"/>
      <c r="AL24" s="362"/>
      <c r="AM24" s="362"/>
      <c r="AN24" s="362"/>
      <c r="AO24" s="363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3"/>
      <c r="BE24" s="26">
        <f t="shared" si="1"/>
      </c>
      <c r="BF24" s="26">
        <f>IF(ISERROR(VLOOKUP(BE24,'単価設定'!$G$3:$K$4,2,FALSE)),"",VLOOKUP(BE24,'単価設定'!$G$3:$K$4,2,FALSE))</f>
      </c>
      <c r="BG24" s="26">
        <f>IF(BF24&lt;&gt;"",IF(COUNTIF(BF$11:BF24,BF24)=1,ROW(),""),"")</f>
      </c>
      <c r="BH24" s="26">
        <f t="shared" si="3"/>
      </c>
      <c r="BN24" s="394"/>
      <c r="BO24" s="395"/>
      <c r="BP24" s="396"/>
      <c r="BQ24" s="407">
        <f>IF(ISERROR(VLOOKUP(CH24,'単価設定'!$H$3:$K$4,2,FALSE)),"",VLOOKUP(CH24,'単価設定'!$H$3:$K$4,2,FALSE))</f>
      </c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9"/>
      <c r="CH24" s="424">
        <f>TEXT(IF(ISERROR(SMALL(BH:BH,ROW(A5))),"",SMALL(BH:BH,ROW(A5))),"000000")</f>
      </c>
      <c r="CI24" s="425"/>
      <c r="CJ24" s="425"/>
      <c r="CK24" s="425"/>
      <c r="CL24" s="425"/>
      <c r="CM24" s="425"/>
      <c r="CN24" s="425"/>
      <c r="CO24" s="425"/>
      <c r="CP24" s="425"/>
      <c r="CQ24" s="425"/>
      <c r="CR24" s="425"/>
      <c r="CS24" s="425"/>
      <c r="CT24" s="425"/>
      <c r="CU24" s="426"/>
      <c r="CV24" s="427">
        <f>IF(ISERROR(VLOOKUP(CH24,'単価設定'!$H$3:$K$4,4,FALSE)),"",VLOOKUP(CH24,'単価設定'!$H$3:$K$4,4,FALSE))</f>
      </c>
      <c r="CW24" s="428"/>
      <c r="CX24" s="428"/>
      <c r="CY24" s="428"/>
      <c r="CZ24" s="428"/>
      <c r="DA24" s="428"/>
      <c r="DB24" s="428"/>
      <c r="DC24" s="428"/>
      <c r="DD24" s="428"/>
      <c r="DE24" s="429"/>
      <c r="DF24" s="430">
        <f t="shared" si="6"/>
      </c>
      <c r="DG24" s="431"/>
      <c r="DH24" s="431"/>
      <c r="DI24" s="432"/>
      <c r="DJ24" s="433">
        <f t="shared" si="4"/>
      </c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5"/>
      <c r="DV24" s="433">
        <f t="shared" si="5"/>
      </c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5"/>
      <c r="EH24" s="436"/>
      <c r="EI24" s="314"/>
      <c r="EJ24" s="437"/>
      <c r="EK24" s="438"/>
      <c r="EL24" s="236"/>
      <c r="EM24" s="236"/>
      <c r="EN24" s="26">
        <f t="shared" si="2"/>
        <v>0</v>
      </c>
    </row>
    <row r="25" spans="1:144" ht="18" customHeight="1">
      <c r="A25" s="342"/>
      <c r="B25" s="343"/>
      <c r="C25" s="343"/>
      <c r="D25" s="344">
        <f>IF(A25&lt;&gt;"",TEXT(DATE(YEAR('請求書'!$D$20),MONTH('請求書'!$D$20),$A25),"AAA"),"")</f>
      </c>
      <c r="E25" s="344"/>
      <c r="F25" s="345"/>
      <c r="G25" s="356"/>
      <c r="H25" s="357"/>
      <c r="I25" s="357"/>
      <c r="J25" s="357"/>
      <c r="K25" s="357"/>
      <c r="L25" s="357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9">
        <f t="shared" si="0"/>
        <v>0</v>
      </c>
      <c r="Z25" s="359"/>
      <c r="AA25" s="359"/>
      <c r="AB25" s="359"/>
      <c r="AC25" s="359"/>
      <c r="AD25" s="359"/>
      <c r="AE25" s="357"/>
      <c r="AF25" s="357"/>
      <c r="AG25" s="357"/>
      <c r="AH25" s="357"/>
      <c r="AI25" s="357"/>
      <c r="AJ25" s="360"/>
      <c r="AK25" s="361"/>
      <c r="AL25" s="362"/>
      <c r="AM25" s="362"/>
      <c r="AN25" s="362"/>
      <c r="AO25" s="363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3"/>
      <c r="BE25" s="26">
        <f t="shared" si="1"/>
      </c>
      <c r="BF25" s="26">
        <f>IF(ISERROR(VLOOKUP(BE25,'単価設定'!$G$3:$K$4,2,FALSE)),"",VLOOKUP(BE25,'単価設定'!$G$3:$K$4,2,FALSE))</f>
      </c>
      <c r="BG25" s="26">
        <f>IF(BF25&lt;&gt;"",IF(COUNTIF(BF$11:BF25,BF25)=1,ROW(),""),"")</f>
      </c>
      <c r="BH25" s="26">
        <f t="shared" si="3"/>
      </c>
      <c r="BN25" s="394"/>
      <c r="BO25" s="395"/>
      <c r="BP25" s="396"/>
      <c r="BQ25" s="407">
        <f>IF(ISERROR(VLOOKUP(CH25,'単価設定'!$H$3:$K$4,2,FALSE)),"",VLOOKUP(CH25,'単価設定'!$H$3:$K$4,2,FALSE))</f>
      </c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9"/>
      <c r="CH25" s="424">
        <f>TEXT(IF(ISERROR(SMALL(BH:BH,ROW(A4))),"",SMALL(BH:BH,ROW(A4))),"000000")</f>
      </c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6"/>
      <c r="CV25" s="427">
        <f>IF(ISERROR(VLOOKUP(CH25,'単価設定'!$H$3:$K$4,4,FALSE)),"",VLOOKUP(CH25,'単価設定'!$H$3:$K$4,4,FALSE))</f>
      </c>
      <c r="CW25" s="428"/>
      <c r="CX25" s="428"/>
      <c r="CY25" s="428"/>
      <c r="CZ25" s="428"/>
      <c r="DA25" s="428"/>
      <c r="DB25" s="428"/>
      <c r="DC25" s="428"/>
      <c r="DD25" s="428"/>
      <c r="DE25" s="429"/>
      <c r="DF25" s="430">
        <f t="shared" si="6"/>
      </c>
      <c r="DG25" s="431"/>
      <c r="DH25" s="431"/>
      <c r="DI25" s="432"/>
      <c r="DJ25" s="433">
        <f t="shared" si="4"/>
      </c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5"/>
      <c r="DV25" s="433">
        <f t="shared" si="5"/>
      </c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5"/>
      <c r="EH25" s="436"/>
      <c r="EI25" s="314"/>
      <c r="EJ25" s="437"/>
      <c r="EK25" s="438"/>
      <c r="EN25" s="26">
        <f t="shared" si="2"/>
        <v>0</v>
      </c>
    </row>
    <row r="26" spans="1:144" ht="18" customHeight="1">
      <c r="A26" s="342"/>
      <c r="B26" s="343"/>
      <c r="C26" s="343"/>
      <c r="D26" s="344">
        <f>IF(A26&lt;&gt;"",TEXT(DATE(YEAR('請求書'!$D$20),MONTH('請求書'!$D$20),$A26),"AAA"),"")</f>
      </c>
      <c r="E26" s="344"/>
      <c r="F26" s="345"/>
      <c r="G26" s="356"/>
      <c r="H26" s="357"/>
      <c r="I26" s="357"/>
      <c r="J26" s="357"/>
      <c r="K26" s="357"/>
      <c r="L26" s="357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9">
        <f t="shared" si="0"/>
        <v>0</v>
      </c>
      <c r="Z26" s="359"/>
      <c r="AA26" s="359"/>
      <c r="AB26" s="359"/>
      <c r="AC26" s="359"/>
      <c r="AD26" s="359"/>
      <c r="AE26" s="357"/>
      <c r="AF26" s="357"/>
      <c r="AG26" s="357"/>
      <c r="AH26" s="357"/>
      <c r="AI26" s="357"/>
      <c r="AJ26" s="360"/>
      <c r="AK26" s="361"/>
      <c r="AL26" s="362"/>
      <c r="AM26" s="362"/>
      <c r="AN26" s="362"/>
      <c r="AO26" s="363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3"/>
      <c r="BE26" s="26">
        <f t="shared" si="1"/>
      </c>
      <c r="BF26" s="26">
        <f>IF(ISERROR(VLOOKUP(BE26,'単価設定'!$G$3:$K$4,2,FALSE)),"",VLOOKUP(BE26,'単価設定'!$G$3:$K$4,2,FALSE))</f>
      </c>
      <c r="BG26" s="26">
        <f>IF(BF26&lt;&gt;"",IF(COUNTIF(BF$11:BF26,BF26)=1,ROW(),""),"")</f>
      </c>
      <c r="BH26" s="26">
        <f t="shared" si="3"/>
      </c>
      <c r="BN26" s="394"/>
      <c r="BO26" s="395"/>
      <c r="BP26" s="396"/>
      <c r="BQ26" s="407">
        <f>IF(ISERROR(VLOOKUP(CH26,'単価設定'!$H$3:$K$4,2,FALSE)),"",VLOOKUP(CH26,'単価設定'!$H$3:$K$4,2,FALSE))</f>
      </c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9"/>
      <c r="CH26" s="424">
        <f aca="true" t="shared" si="7" ref="CH26:CH34">TEXT(IF(ISERROR(SMALL(BH$1:BH$65536,ROW(A6))),"",SMALL(BH$1:BH$65536,ROW(A6))),"000000")</f>
      </c>
      <c r="CI26" s="425"/>
      <c r="CJ26" s="425"/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6"/>
      <c r="CV26" s="427">
        <f>IF(ISERROR(VLOOKUP(CH26,'単価設定'!$H$3:$K$4,4,FALSE)),"",VLOOKUP(CH26,'単価設定'!$H$3:$K$4,4,FALSE))</f>
      </c>
      <c r="CW26" s="428"/>
      <c r="CX26" s="428"/>
      <c r="CY26" s="428"/>
      <c r="CZ26" s="428"/>
      <c r="DA26" s="428"/>
      <c r="DB26" s="428"/>
      <c r="DC26" s="428"/>
      <c r="DD26" s="428"/>
      <c r="DE26" s="429"/>
      <c r="DF26" s="430">
        <f t="shared" si="6"/>
      </c>
      <c r="DG26" s="431"/>
      <c r="DH26" s="431"/>
      <c r="DI26" s="432"/>
      <c r="DJ26" s="433">
        <f t="shared" si="4"/>
      </c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5"/>
      <c r="DV26" s="433">
        <f t="shared" si="5"/>
      </c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5"/>
      <c r="EH26" s="436"/>
      <c r="EI26" s="314"/>
      <c r="EJ26" s="437"/>
      <c r="EK26" s="438"/>
      <c r="EN26" s="26">
        <f t="shared" si="2"/>
        <v>0</v>
      </c>
    </row>
    <row r="27" spans="1:144" ht="18" customHeight="1">
      <c r="A27" s="342"/>
      <c r="B27" s="343"/>
      <c r="C27" s="343"/>
      <c r="D27" s="344">
        <f>IF(A27&lt;&gt;"",TEXT(DATE(YEAR('請求書'!$D$20),MONTH('請求書'!$D$20),$A27),"AAA"),"")</f>
      </c>
      <c r="E27" s="344"/>
      <c r="F27" s="345"/>
      <c r="G27" s="356"/>
      <c r="H27" s="357"/>
      <c r="I27" s="357"/>
      <c r="J27" s="357"/>
      <c r="K27" s="357"/>
      <c r="L27" s="357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9">
        <f t="shared" si="0"/>
        <v>0</v>
      </c>
      <c r="Z27" s="359"/>
      <c r="AA27" s="359"/>
      <c r="AB27" s="359"/>
      <c r="AC27" s="359"/>
      <c r="AD27" s="359"/>
      <c r="AE27" s="357"/>
      <c r="AF27" s="357"/>
      <c r="AG27" s="357"/>
      <c r="AH27" s="357"/>
      <c r="AI27" s="357"/>
      <c r="AJ27" s="360"/>
      <c r="AK27" s="361"/>
      <c r="AL27" s="362"/>
      <c r="AM27" s="362"/>
      <c r="AN27" s="362"/>
      <c r="AO27" s="363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3"/>
      <c r="BE27" s="26">
        <f t="shared" si="1"/>
      </c>
      <c r="BF27" s="26">
        <f>IF(ISERROR(VLOOKUP(BE27,'単価設定'!$G$3:$K$4,2,FALSE)),"",VLOOKUP(BE27,'単価設定'!$G$3:$K$4,2,FALSE))</f>
      </c>
      <c r="BG27" s="26">
        <f>IF(BF27&lt;&gt;"",IF(COUNTIF(BF$11:BF27,BF27)=1,ROW(),""),"")</f>
      </c>
      <c r="BH27" s="26">
        <f t="shared" si="3"/>
      </c>
      <c r="BN27" s="394"/>
      <c r="BO27" s="395"/>
      <c r="BP27" s="396"/>
      <c r="BQ27" s="407">
        <f>IF(ISERROR(VLOOKUP(CH27,'単価設定'!$H$3:$K$4,2,FALSE)),"",VLOOKUP(CH27,'単価設定'!$H$3:$K$4,2,FALSE))</f>
      </c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9"/>
      <c r="CH27" s="424">
        <f t="shared" si="7"/>
      </c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6"/>
      <c r="CV27" s="427">
        <f>IF(ISERROR(VLOOKUP(CH27,'単価設定'!$H$3:$K$4,4,FALSE)),"",VLOOKUP(CH27,'単価設定'!$H$3:$K$4,4,FALSE))</f>
      </c>
      <c r="CW27" s="428"/>
      <c r="CX27" s="428"/>
      <c r="CY27" s="428"/>
      <c r="CZ27" s="428"/>
      <c r="DA27" s="428"/>
      <c r="DB27" s="428"/>
      <c r="DC27" s="428"/>
      <c r="DD27" s="428"/>
      <c r="DE27" s="429"/>
      <c r="DF27" s="430">
        <f t="shared" si="6"/>
      </c>
      <c r="DG27" s="431"/>
      <c r="DH27" s="431"/>
      <c r="DI27" s="432"/>
      <c r="DJ27" s="433">
        <f t="shared" si="4"/>
      </c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5"/>
      <c r="DV27" s="433">
        <f t="shared" si="5"/>
      </c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5"/>
      <c r="EH27" s="436"/>
      <c r="EI27" s="314"/>
      <c r="EJ27" s="437"/>
      <c r="EK27" s="438"/>
      <c r="EN27" s="26">
        <f t="shared" si="2"/>
        <v>0</v>
      </c>
    </row>
    <row r="28" spans="1:144" ht="18" customHeight="1">
      <c r="A28" s="342"/>
      <c r="B28" s="343"/>
      <c r="C28" s="343"/>
      <c r="D28" s="344">
        <f>IF(A28&lt;&gt;"",TEXT(DATE(YEAR('請求書'!$D$20),MONTH('請求書'!$D$20),$A28),"AAA"),"")</f>
      </c>
      <c r="E28" s="344"/>
      <c r="F28" s="345"/>
      <c r="G28" s="356"/>
      <c r="H28" s="357"/>
      <c r="I28" s="357"/>
      <c r="J28" s="357"/>
      <c r="K28" s="357"/>
      <c r="L28" s="357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9">
        <f t="shared" si="0"/>
        <v>0</v>
      </c>
      <c r="Z28" s="359"/>
      <c r="AA28" s="359"/>
      <c r="AB28" s="359"/>
      <c r="AC28" s="359"/>
      <c r="AD28" s="359"/>
      <c r="AE28" s="357"/>
      <c r="AF28" s="357"/>
      <c r="AG28" s="357"/>
      <c r="AH28" s="357"/>
      <c r="AI28" s="357"/>
      <c r="AJ28" s="360"/>
      <c r="AK28" s="361"/>
      <c r="AL28" s="362"/>
      <c r="AM28" s="362"/>
      <c r="AN28" s="362"/>
      <c r="AO28" s="363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3"/>
      <c r="BE28" s="26">
        <f t="shared" si="1"/>
      </c>
      <c r="BF28" s="26">
        <f>IF(ISERROR(VLOOKUP(BE28,'単価設定'!$G$3:$K$4,2,FALSE)),"",VLOOKUP(BE28,'単価設定'!$G$3:$K$4,2,FALSE))</f>
      </c>
      <c r="BG28" s="26">
        <f>IF(BF28&lt;&gt;"",IF(COUNTIF(BF$11:BF28,BF28)=1,ROW(),""),"")</f>
      </c>
      <c r="BH28" s="26">
        <f t="shared" si="3"/>
      </c>
      <c r="BN28" s="394"/>
      <c r="BO28" s="395"/>
      <c r="BP28" s="396"/>
      <c r="BQ28" s="407">
        <f>IF(ISERROR(VLOOKUP(CH28,'単価設定'!$H$3:$K$4,2,FALSE)),"",VLOOKUP(CH28,'単価設定'!$H$3:$K$4,2,FALSE))</f>
      </c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9"/>
      <c r="CH28" s="424">
        <f t="shared" si="7"/>
      </c>
      <c r="CI28" s="425"/>
      <c r="CJ28" s="425"/>
      <c r="CK28" s="425"/>
      <c r="CL28" s="425"/>
      <c r="CM28" s="425"/>
      <c r="CN28" s="425"/>
      <c r="CO28" s="425"/>
      <c r="CP28" s="425"/>
      <c r="CQ28" s="425"/>
      <c r="CR28" s="425"/>
      <c r="CS28" s="425"/>
      <c r="CT28" s="425"/>
      <c r="CU28" s="426"/>
      <c r="CV28" s="427">
        <f>IF(ISERROR(VLOOKUP(CH28,'単価設定'!$H$3:$K$4,4,FALSE)),"",VLOOKUP(CH28,'単価設定'!$H$3:$K$4,4,FALSE))</f>
      </c>
      <c r="CW28" s="428"/>
      <c r="CX28" s="428"/>
      <c r="CY28" s="428"/>
      <c r="CZ28" s="428"/>
      <c r="DA28" s="428"/>
      <c r="DB28" s="428"/>
      <c r="DC28" s="428"/>
      <c r="DD28" s="428"/>
      <c r="DE28" s="429"/>
      <c r="DF28" s="430">
        <f t="shared" si="6"/>
      </c>
      <c r="DG28" s="431"/>
      <c r="DH28" s="431"/>
      <c r="DI28" s="432"/>
      <c r="DJ28" s="433">
        <f t="shared" si="4"/>
      </c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5"/>
      <c r="DV28" s="433">
        <f t="shared" si="5"/>
      </c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5"/>
      <c r="EH28" s="436"/>
      <c r="EI28" s="314"/>
      <c r="EJ28" s="437"/>
      <c r="EK28" s="438"/>
      <c r="EN28" s="26">
        <f t="shared" si="2"/>
        <v>0</v>
      </c>
    </row>
    <row r="29" spans="1:144" ht="18" customHeight="1">
      <c r="A29" s="342"/>
      <c r="B29" s="343"/>
      <c r="C29" s="343"/>
      <c r="D29" s="344">
        <f>IF(A29&lt;&gt;"",TEXT(DATE(YEAR('請求書'!$D$20),MONTH('請求書'!$D$20),$A29),"AAA"),"")</f>
      </c>
      <c r="E29" s="344"/>
      <c r="F29" s="345"/>
      <c r="G29" s="356"/>
      <c r="H29" s="357"/>
      <c r="I29" s="357"/>
      <c r="J29" s="357"/>
      <c r="K29" s="357"/>
      <c r="L29" s="357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9">
        <f t="shared" si="0"/>
        <v>0</v>
      </c>
      <c r="Z29" s="359"/>
      <c r="AA29" s="359"/>
      <c r="AB29" s="359"/>
      <c r="AC29" s="359"/>
      <c r="AD29" s="359"/>
      <c r="AE29" s="357"/>
      <c r="AF29" s="357"/>
      <c r="AG29" s="357"/>
      <c r="AH29" s="357"/>
      <c r="AI29" s="357"/>
      <c r="AJ29" s="360"/>
      <c r="AK29" s="361"/>
      <c r="AL29" s="362"/>
      <c r="AM29" s="362"/>
      <c r="AN29" s="362"/>
      <c r="AO29" s="363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3"/>
      <c r="BE29" s="26">
        <f t="shared" si="1"/>
      </c>
      <c r="BF29" s="26">
        <f>IF(ISERROR(VLOOKUP(BE29,'単価設定'!$G$3:$K$4,2,FALSE)),"",VLOOKUP(BE29,'単価設定'!$G$3:$K$4,2,FALSE))</f>
      </c>
      <c r="BG29" s="26">
        <f>IF(BF29&lt;&gt;"",IF(COUNTIF(BF$11:BF29,BF29)=1,ROW(),""),"")</f>
      </c>
      <c r="BH29" s="26">
        <f t="shared" si="3"/>
      </c>
      <c r="BN29" s="394"/>
      <c r="BO29" s="395"/>
      <c r="BP29" s="396"/>
      <c r="BQ29" s="407">
        <f>IF(ISERROR(VLOOKUP(CH29,'単価設定'!$H$3:$K$4,2,FALSE)),"",VLOOKUP(CH29,'単価設定'!$H$3:$K$4,2,FALSE))</f>
      </c>
      <c r="BR29" s="408"/>
      <c r="BS29" s="408"/>
      <c r="BT29" s="408"/>
      <c r="BU29" s="408"/>
      <c r="BV29" s="408"/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9"/>
      <c r="CH29" s="424">
        <f t="shared" si="7"/>
      </c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6"/>
      <c r="CV29" s="427">
        <f>IF(ISERROR(VLOOKUP(CH29,'単価設定'!$H$3:$K$4,4,FALSE)),"",VLOOKUP(CH29,'単価設定'!$H$3:$K$4,4,FALSE))</f>
      </c>
      <c r="CW29" s="428"/>
      <c r="CX29" s="428"/>
      <c r="CY29" s="428"/>
      <c r="CZ29" s="428"/>
      <c r="DA29" s="428"/>
      <c r="DB29" s="428"/>
      <c r="DC29" s="428"/>
      <c r="DD29" s="428"/>
      <c r="DE29" s="429"/>
      <c r="DF29" s="430">
        <f t="shared" si="6"/>
      </c>
      <c r="DG29" s="431"/>
      <c r="DH29" s="431"/>
      <c r="DI29" s="432"/>
      <c r="DJ29" s="433">
        <f t="shared" si="4"/>
      </c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5"/>
      <c r="DV29" s="433">
        <f t="shared" si="5"/>
      </c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5"/>
      <c r="EH29" s="436"/>
      <c r="EI29" s="314"/>
      <c r="EJ29" s="437"/>
      <c r="EK29" s="438"/>
      <c r="EN29" s="26">
        <f t="shared" si="2"/>
        <v>0</v>
      </c>
    </row>
    <row r="30" spans="1:144" ht="18" customHeight="1">
      <c r="A30" s="342"/>
      <c r="B30" s="343"/>
      <c r="C30" s="343"/>
      <c r="D30" s="344">
        <f>IF(A30&lt;&gt;"",TEXT(DATE(YEAR('請求書'!$D$20),MONTH('請求書'!$D$20),$A30),"AAA"),"")</f>
      </c>
      <c r="E30" s="344"/>
      <c r="F30" s="345"/>
      <c r="G30" s="356"/>
      <c r="H30" s="357"/>
      <c r="I30" s="357"/>
      <c r="J30" s="357"/>
      <c r="K30" s="357"/>
      <c r="L30" s="357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9">
        <f t="shared" si="0"/>
        <v>0</v>
      </c>
      <c r="Z30" s="359"/>
      <c r="AA30" s="359"/>
      <c r="AB30" s="359"/>
      <c r="AC30" s="359"/>
      <c r="AD30" s="359"/>
      <c r="AE30" s="357"/>
      <c r="AF30" s="357"/>
      <c r="AG30" s="357"/>
      <c r="AH30" s="357"/>
      <c r="AI30" s="357"/>
      <c r="AJ30" s="360"/>
      <c r="AK30" s="361"/>
      <c r="AL30" s="362"/>
      <c r="AM30" s="362"/>
      <c r="AN30" s="362"/>
      <c r="AO30" s="363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3"/>
      <c r="BE30" s="26">
        <f t="shared" si="1"/>
      </c>
      <c r="BF30" s="26">
        <f>IF(ISERROR(VLOOKUP(BE30,'単価設定'!$G$3:$K$4,2,FALSE)),"",VLOOKUP(BE30,'単価設定'!$G$3:$K$4,2,FALSE))</f>
      </c>
      <c r="BG30" s="26">
        <f>IF(BF30&lt;&gt;"",IF(COUNTIF(BF$11:BF30,BF30)=1,ROW(),""),"")</f>
      </c>
      <c r="BH30" s="26">
        <f t="shared" si="3"/>
      </c>
      <c r="BN30" s="394"/>
      <c r="BO30" s="395"/>
      <c r="BP30" s="396"/>
      <c r="BQ30" s="407">
        <f>IF(ISERROR(VLOOKUP(CH30,'単価設定'!$H$3:$K$4,2,FALSE)),"",VLOOKUP(CH30,'単価設定'!$H$3:$K$4,2,FALSE))</f>
      </c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9"/>
      <c r="CH30" s="424">
        <f t="shared" si="7"/>
      </c>
      <c r="CI30" s="425"/>
      <c r="CJ30" s="425"/>
      <c r="CK30" s="425"/>
      <c r="CL30" s="425"/>
      <c r="CM30" s="425"/>
      <c r="CN30" s="425"/>
      <c r="CO30" s="425"/>
      <c r="CP30" s="425"/>
      <c r="CQ30" s="425"/>
      <c r="CR30" s="425"/>
      <c r="CS30" s="425"/>
      <c r="CT30" s="425"/>
      <c r="CU30" s="426"/>
      <c r="CV30" s="427">
        <f>IF(ISERROR(VLOOKUP(CH30,'単価設定'!$H$3:$K$4,4,FALSE)),"",VLOOKUP(CH30,'単価設定'!$H$3:$K$4,4,FALSE))</f>
      </c>
      <c r="CW30" s="428"/>
      <c r="CX30" s="428"/>
      <c r="CY30" s="428"/>
      <c r="CZ30" s="428"/>
      <c r="DA30" s="428"/>
      <c r="DB30" s="428"/>
      <c r="DC30" s="428"/>
      <c r="DD30" s="428"/>
      <c r="DE30" s="429"/>
      <c r="DF30" s="430">
        <f t="shared" si="6"/>
      </c>
      <c r="DG30" s="431"/>
      <c r="DH30" s="431"/>
      <c r="DI30" s="432"/>
      <c r="DJ30" s="433">
        <f t="shared" si="4"/>
      </c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5"/>
      <c r="DV30" s="433">
        <f t="shared" si="5"/>
      </c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5"/>
      <c r="EH30" s="436"/>
      <c r="EI30" s="314"/>
      <c r="EJ30" s="437"/>
      <c r="EK30" s="438"/>
      <c r="EN30" s="26">
        <f t="shared" si="2"/>
        <v>0</v>
      </c>
    </row>
    <row r="31" spans="1:144" ht="18" customHeight="1">
      <c r="A31" s="342"/>
      <c r="B31" s="343"/>
      <c r="C31" s="343"/>
      <c r="D31" s="344">
        <f>IF(A31&lt;&gt;"",TEXT(DATE(YEAR('請求書'!$D$20),MONTH('請求書'!$D$20),$A31),"AAA"),"")</f>
      </c>
      <c r="E31" s="344"/>
      <c r="F31" s="345"/>
      <c r="G31" s="356"/>
      <c r="H31" s="357"/>
      <c r="I31" s="357"/>
      <c r="J31" s="357"/>
      <c r="K31" s="357"/>
      <c r="L31" s="357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9">
        <f t="shared" si="0"/>
        <v>0</v>
      </c>
      <c r="Z31" s="359"/>
      <c r="AA31" s="359"/>
      <c r="AB31" s="359"/>
      <c r="AC31" s="359"/>
      <c r="AD31" s="359"/>
      <c r="AE31" s="357"/>
      <c r="AF31" s="357"/>
      <c r="AG31" s="357"/>
      <c r="AH31" s="357"/>
      <c r="AI31" s="357"/>
      <c r="AJ31" s="360"/>
      <c r="AK31" s="361"/>
      <c r="AL31" s="362"/>
      <c r="AM31" s="362"/>
      <c r="AN31" s="362"/>
      <c r="AO31" s="363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3"/>
      <c r="BE31" s="26">
        <f t="shared" si="1"/>
      </c>
      <c r="BF31" s="26">
        <f>IF(ISERROR(VLOOKUP(BE31,'単価設定'!$G$3:$K$4,2,FALSE)),"",VLOOKUP(BE31,'単価設定'!$G$3:$K$4,2,FALSE))</f>
      </c>
      <c r="BG31" s="26">
        <f>IF(BF31&lt;&gt;"",IF(COUNTIF(BF$11:BF31,BF31)=1,ROW(),""),"")</f>
      </c>
      <c r="BH31" s="26">
        <f t="shared" si="3"/>
      </c>
      <c r="BN31" s="394"/>
      <c r="BO31" s="395"/>
      <c r="BP31" s="396"/>
      <c r="BQ31" s="407">
        <f>IF(ISERROR(VLOOKUP(CH31,'単価設定'!$H$3:$K$4,2,FALSE)),"",VLOOKUP(CH31,'単価設定'!$H$3:$K$4,2,FALSE))</f>
      </c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9"/>
      <c r="CH31" s="424">
        <f t="shared" si="7"/>
      </c>
      <c r="CI31" s="425"/>
      <c r="CJ31" s="425"/>
      <c r="CK31" s="425"/>
      <c r="CL31" s="425"/>
      <c r="CM31" s="425"/>
      <c r="CN31" s="425"/>
      <c r="CO31" s="425"/>
      <c r="CP31" s="425"/>
      <c r="CQ31" s="425"/>
      <c r="CR31" s="425"/>
      <c r="CS31" s="425"/>
      <c r="CT31" s="425"/>
      <c r="CU31" s="426"/>
      <c r="CV31" s="427">
        <f>IF(ISERROR(VLOOKUP(CH31,'単価設定'!$H$3:$K$4,4,FALSE)),"",VLOOKUP(CH31,'単価設定'!$H$3:$K$4,4,FALSE))</f>
      </c>
      <c r="CW31" s="428"/>
      <c r="CX31" s="428"/>
      <c r="CY31" s="428"/>
      <c r="CZ31" s="428"/>
      <c r="DA31" s="428"/>
      <c r="DB31" s="428"/>
      <c r="DC31" s="428"/>
      <c r="DD31" s="428"/>
      <c r="DE31" s="429"/>
      <c r="DF31" s="430">
        <f t="shared" si="6"/>
      </c>
      <c r="DG31" s="431"/>
      <c r="DH31" s="431"/>
      <c r="DI31" s="432"/>
      <c r="DJ31" s="433">
        <f t="shared" si="4"/>
      </c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5"/>
      <c r="DV31" s="433">
        <f t="shared" si="5"/>
      </c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5"/>
      <c r="EH31" s="436"/>
      <c r="EI31" s="314"/>
      <c r="EJ31" s="437"/>
      <c r="EK31" s="438"/>
      <c r="EN31" s="26">
        <f t="shared" si="2"/>
        <v>0</v>
      </c>
    </row>
    <row r="32" spans="1:144" ht="18" customHeight="1">
      <c r="A32" s="342"/>
      <c r="B32" s="343"/>
      <c r="C32" s="343"/>
      <c r="D32" s="344">
        <f>IF(A32&lt;&gt;"",TEXT(DATE(YEAR('請求書'!$D$20),MONTH('請求書'!$D$20),$A32),"AAA"),"")</f>
      </c>
      <c r="E32" s="344"/>
      <c r="F32" s="345"/>
      <c r="G32" s="356"/>
      <c r="H32" s="357"/>
      <c r="I32" s="357"/>
      <c r="J32" s="357"/>
      <c r="K32" s="357"/>
      <c r="L32" s="357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9">
        <f t="shared" si="0"/>
        <v>0</v>
      </c>
      <c r="Z32" s="359"/>
      <c r="AA32" s="359"/>
      <c r="AB32" s="359"/>
      <c r="AC32" s="359"/>
      <c r="AD32" s="359"/>
      <c r="AE32" s="357"/>
      <c r="AF32" s="357"/>
      <c r="AG32" s="357"/>
      <c r="AH32" s="357"/>
      <c r="AI32" s="357"/>
      <c r="AJ32" s="360"/>
      <c r="AK32" s="361"/>
      <c r="AL32" s="362"/>
      <c r="AM32" s="362"/>
      <c r="AN32" s="362"/>
      <c r="AO32" s="363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3"/>
      <c r="BE32" s="26">
        <f t="shared" si="1"/>
      </c>
      <c r="BF32" s="26">
        <f>IF(ISERROR(VLOOKUP(BE32,'単価設定'!$G$3:$K$4,2,FALSE)),"",VLOOKUP(BE32,'単価設定'!$G$3:$K$4,2,FALSE))</f>
      </c>
      <c r="BG32" s="26">
        <f>IF(BF32&lt;&gt;"",IF(COUNTIF(BF$11:BF32,BF32)=1,ROW(),""),"")</f>
      </c>
      <c r="BH32" s="26">
        <f t="shared" si="3"/>
      </c>
      <c r="BN32" s="394"/>
      <c r="BO32" s="395"/>
      <c r="BP32" s="396"/>
      <c r="BQ32" s="407">
        <f>IF(ISERROR(VLOOKUP(CH32,'単価設定'!$H$3:$K$4,2,FALSE)),"",VLOOKUP(CH32,'単価設定'!$H$3:$K$4,2,FALSE))</f>
      </c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9"/>
      <c r="CH32" s="424">
        <f t="shared" si="7"/>
      </c>
      <c r="CI32" s="425"/>
      <c r="CJ32" s="425"/>
      <c r="CK32" s="425"/>
      <c r="CL32" s="425"/>
      <c r="CM32" s="425"/>
      <c r="CN32" s="425"/>
      <c r="CO32" s="425"/>
      <c r="CP32" s="425"/>
      <c r="CQ32" s="425"/>
      <c r="CR32" s="425"/>
      <c r="CS32" s="425"/>
      <c r="CT32" s="425"/>
      <c r="CU32" s="426"/>
      <c r="CV32" s="427">
        <f>IF(ISERROR(VLOOKUP(CH32,'単価設定'!$H$3:$K$4,4,FALSE)),"",VLOOKUP(CH32,'単価設定'!$H$3:$K$4,4,FALSE))</f>
      </c>
      <c r="CW32" s="428"/>
      <c r="CX32" s="428"/>
      <c r="CY32" s="428"/>
      <c r="CZ32" s="428"/>
      <c r="DA32" s="428"/>
      <c r="DB32" s="428"/>
      <c r="DC32" s="428"/>
      <c r="DD32" s="428"/>
      <c r="DE32" s="429"/>
      <c r="DF32" s="430">
        <f t="shared" si="6"/>
      </c>
      <c r="DG32" s="431"/>
      <c r="DH32" s="431"/>
      <c r="DI32" s="432"/>
      <c r="DJ32" s="433">
        <f t="shared" si="4"/>
      </c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5"/>
      <c r="DV32" s="433">
        <f t="shared" si="5"/>
      </c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5"/>
      <c r="EH32" s="436"/>
      <c r="EI32" s="314"/>
      <c r="EJ32" s="437"/>
      <c r="EK32" s="438"/>
      <c r="EN32" s="26">
        <f t="shared" si="2"/>
        <v>0</v>
      </c>
    </row>
    <row r="33" spans="1:144" ht="18" customHeight="1">
      <c r="A33" s="342"/>
      <c r="B33" s="343"/>
      <c r="C33" s="343"/>
      <c r="D33" s="344">
        <f>IF(A33&lt;&gt;"",TEXT(DATE(YEAR('請求書'!$D$20),MONTH('請求書'!$D$20),$A33),"AAA"),"")</f>
      </c>
      <c r="E33" s="344"/>
      <c r="F33" s="345"/>
      <c r="G33" s="356"/>
      <c r="H33" s="357"/>
      <c r="I33" s="357"/>
      <c r="J33" s="357"/>
      <c r="K33" s="357"/>
      <c r="L33" s="357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9">
        <f t="shared" si="0"/>
        <v>0</v>
      </c>
      <c r="Z33" s="359"/>
      <c r="AA33" s="359"/>
      <c r="AB33" s="359"/>
      <c r="AC33" s="359"/>
      <c r="AD33" s="359"/>
      <c r="AE33" s="357"/>
      <c r="AF33" s="357"/>
      <c r="AG33" s="357"/>
      <c r="AH33" s="357"/>
      <c r="AI33" s="357"/>
      <c r="AJ33" s="360"/>
      <c r="AK33" s="361"/>
      <c r="AL33" s="362"/>
      <c r="AM33" s="362"/>
      <c r="AN33" s="362"/>
      <c r="AO33" s="363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3"/>
      <c r="BE33" s="26">
        <f t="shared" si="1"/>
      </c>
      <c r="BF33" s="26">
        <f>IF(ISERROR(VLOOKUP(BE33,'単価設定'!$G$3:$K$4,2,FALSE)),"",VLOOKUP(BE33,'単価設定'!$G$3:$K$4,2,FALSE))</f>
      </c>
      <c r="BG33" s="26">
        <f>IF(BF33&lt;&gt;"",IF(COUNTIF(BF$11:BF33,BF33)=1,ROW(),""),"")</f>
      </c>
      <c r="BH33" s="26">
        <f t="shared" si="3"/>
      </c>
      <c r="BN33" s="394"/>
      <c r="BO33" s="395"/>
      <c r="BP33" s="396"/>
      <c r="BQ33" s="407">
        <f>IF(ISERROR(VLOOKUP(CH33,'単価設定'!$H$3:$K$4,2,FALSE)),"",VLOOKUP(CH33,'単価設定'!$H$3:$K$4,2,FALSE))</f>
      </c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9"/>
      <c r="CH33" s="424">
        <f t="shared" si="7"/>
      </c>
      <c r="CI33" s="425"/>
      <c r="CJ33" s="425"/>
      <c r="CK33" s="425"/>
      <c r="CL33" s="425"/>
      <c r="CM33" s="425"/>
      <c r="CN33" s="425"/>
      <c r="CO33" s="425"/>
      <c r="CP33" s="425"/>
      <c r="CQ33" s="425"/>
      <c r="CR33" s="425"/>
      <c r="CS33" s="425"/>
      <c r="CT33" s="425"/>
      <c r="CU33" s="426"/>
      <c r="CV33" s="427">
        <f>IF(ISERROR(VLOOKUP(CH33,'単価設定'!$H$3:$K$4,4,FALSE)),"",VLOOKUP(CH33,'単価設定'!$H$3:$K$4,4,FALSE))</f>
      </c>
      <c r="CW33" s="428"/>
      <c r="CX33" s="428"/>
      <c r="CY33" s="428"/>
      <c r="CZ33" s="428"/>
      <c r="DA33" s="428"/>
      <c r="DB33" s="428"/>
      <c r="DC33" s="428"/>
      <c r="DD33" s="428"/>
      <c r="DE33" s="429"/>
      <c r="DF33" s="430">
        <f t="shared" si="6"/>
      </c>
      <c r="DG33" s="431"/>
      <c r="DH33" s="431"/>
      <c r="DI33" s="432"/>
      <c r="DJ33" s="433">
        <f t="shared" si="4"/>
      </c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5"/>
      <c r="DV33" s="433">
        <f t="shared" si="5"/>
      </c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5"/>
      <c r="EH33" s="436"/>
      <c r="EI33" s="314"/>
      <c r="EJ33" s="437"/>
      <c r="EK33" s="438"/>
      <c r="EN33" s="26">
        <f t="shared" si="2"/>
        <v>0</v>
      </c>
    </row>
    <row r="34" spans="1:144" ht="18" customHeight="1">
      <c r="A34" s="342"/>
      <c r="B34" s="343"/>
      <c r="C34" s="343"/>
      <c r="D34" s="344">
        <f>IF(A34&lt;&gt;"",TEXT(DATE(YEAR('請求書'!$D$20),MONTH('請求書'!$D$20),$A34),"AAA"),"")</f>
      </c>
      <c r="E34" s="344"/>
      <c r="F34" s="345"/>
      <c r="G34" s="356"/>
      <c r="H34" s="357"/>
      <c r="I34" s="357"/>
      <c r="J34" s="357"/>
      <c r="K34" s="357"/>
      <c r="L34" s="357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9">
        <f t="shared" si="0"/>
        <v>0</v>
      </c>
      <c r="Z34" s="359"/>
      <c r="AA34" s="359"/>
      <c r="AB34" s="359"/>
      <c r="AC34" s="359"/>
      <c r="AD34" s="359"/>
      <c r="AE34" s="357"/>
      <c r="AF34" s="357"/>
      <c r="AG34" s="357"/>
      <c r="AH34" s="357"/>
      <c r="AI34" s="357"/>
      <c r="AJ34" s="360"/>
      <c r="AK34" s="361"/>
      <c r="AL34" s="362"/>
      <c r="AM34" s="362"/>
      <c r="AN34" s="362"/>
      <c r="AO34" s="363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363"/>
      <c r="BE34" s="26">
        <f t="shared" si="1"/>
      </c>
      <c r="BF34" s="26">
        <f>IF(ISERROR(VLOOKUP(BE34,'単価設定'!$G$3:$K$4,2,FALSE)),"",VLOOKUP(BE34,'単価設定'!$G$3:$K$4,2,FALSE))</f>
      </c>
      <c r="BG34" s="26">
        <f>IF(BF34&lt;&gt;"",IF(COUNTIF(BF$11:BF34,BF34)=1,ROW(),""),"")</f>
      </c>
      <c r="BH34" s="26">
        <f t="shared" si="3"/>
      </c>
      <c r="BN34" s="394"/>
      <c r="BO34" s="395"/>
      <c r="BP34" s="396"/>
      <c r="BQ34" s="407">
        <f>IF(ISERROR(VLOOKUP(CH34,'単価設定'!$H$3:$K$4,2,FALSE)),"",VLOOKUP(CH34,'単価設定'!$H$3:$K$4,2,FALSE))</f>
      </c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9"/>
      <c r="CH34" s="424">
        <f t="shared" si="7"/>
      </c>
      <c r="CI34" s="425"/>
      <c r="CJ34" s="425"/>
      <c r="CK34" s="425"/>
      <c r="CL34" s="425"/>
      <c r="CM34" s="425"/>
      <c r="CN34" s="425"/>
      <c r="CO34" s="425"/>
      <c r="CP34" s="425"/>
      <c r="CQ34" s="425"/>
      <c r="CR34" s="425"/>
      <c r="CS34" s="425"/>
      <c r="CT34" s="425"/>
      <c r="CU34" s="426"/>
      <c r="CV34" s="427">
        <f>IF(ISERROR(VLOOKUP(CH34,'単価設定'!$H$3:$K$4,4,FALSE)),"",VLOOKUP(CH34,'単価設定'!$H$3:$K$4,4,FALSE))</f>
      </c>
      <c r="CW34" s="428"/>
      <c r="CX34" s="428"/>
      <c r="CY34" s="428"/>
      <c r="CZ34" s="428"/>
      <c r="DA34" s="428"/>
      <c r="DB34" s="428"/>
      <c r="DC34" s="428"/>
      <c r="DD34" s="428"/>
      <c r="DE34" s="429"/>
      <c r="DF34" s="430">
        <f t="shared" si="6"/>
      </c>
      <c r="DG34" s="431"/>
      <c r="DH34" s="431"/>
      <c r="DI34" s="432"/>
      <c r="DJ34" s="433">
        <f t="shared" si="4"/>
      </c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5"/>
      <c r="DV34" s="433">
        <f t="shared" si="5"/>
      </c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5"/>
      <c r="EH34" s="436"/>
      <c r="EI34" s="314"/>
      <c r="EJ34" s="437"/>
      <c r="EK34" s="438"/>
      <c r="EN34" s="26">
        <f t="shared" si="2"/>
        <v>0</v>
      </c>
    </row>
    <row r="35" spans="1:144" ht="18" customHeight="1" thickBot="1">
      <c r="A35" s="342"/>
      <c r="B35" s="343"/>
      <c r="C35" s="343"/>
      <c r="D35" s="344">
        <f>IF(A35&lt;&gt;"",TEXT(DATE(YEAR('請求書'!$D$20),MONTH('請求書'!$D$20),$A35),"AAA"),"")</f>
      </c>
      <c r="E35" s="344"/>
      <c r="F35" s="345"/>
      <c r="G35" s="356"/>
      <c r="H35" s="357"/>
      <c r="I35" s="357"/>
      <c r="J35" s="357"/>
      <c r="K35" s="357"/>
      <c r="L35" s="357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9">
        <f t="shared" si="0"/>
        <v>0</v>
      </c>
      <c r="Z35" s="359"/>
      <c r="AA35" s="359"/>
      <c r="AB35" s="359"/>
      <c r="AC35" s="359"/>
      <c r="AD35" s="359"/>
      <c r="AE35" s="357"/>
      <c r="AF35" s="357"/>
      <c r="AG35" s="357"/>
      <c r="AH35" s="357"/>
      <c r="AI35" s="357"/>
      <c r="AJ35" s="360"/>
      <c r="AK35" s="361"/>
      <c r="AL35" s="362"/>
      <c r="AM35" s="362"/>
      <c r="AN35" s="362"/>
      <c r="AO35" s="363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3"/>
      <c r="BE35" s="26">
        <f t="shared" si="1"/>
      </c>
      <c r="BF35" s="26">
        <f>IF(ISERROR(VLOOKUP(BE35,'単価設定'!$G$3:$K$4,2,FALSE)),"",VLOOKUP(BE35,'単価設定'!$G$3:$K$4,2,FALSE))</f>
      </c>
      <c r="BG35" s="26">
        <f>IF(BF35&lt;&gt;"",IF(COUNTIF(BF$11:BF35,BF35)=1,ROW(),""),"")</f>
      </c>
      <c r="BH35" s="26">
        <f t="shared" si="3"/>
      </c>
      <c r="BN35" s="397"/>
      <c r="BO35" s="398"/>
      <c r="BP35" s="399"/>
      <c r="BQ35" s="439">
        <f>IF(ISERROR(VLOOKUP(CH35,'単価設定'!$H$3:$K$4,2,FALSE)),"",VLOOKUP(CH35,'単価設定'!$H$3:$K$4,2,FALSE))</f>
      </c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1"/>
      <c r="CH35" s="442" t="e">
        <f>IF(DF35="","","059900")</f>
        <v>#VALUE!</v>
      </c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4"/>
      <c r="CV35" s="445">
        <f>IF(ISERROR(VLOOKUP(CH35,'単価設定'!$H$3:$K$4,4,FALSE)),"",VLOOKUP(CH35,'単価設定'!$H$3:$K$4,4,FALSE))</f>
      </c>
      <c r="CW35" s="446"/>
      <c r="CX35" s="446"/>
      <c r="CY35" s="446"/>
      <c r="CZ35" s="446"/>
      <c r="DA35" s="446"/>
      <c r="DB35" s="446"/>
      <c r="DC35" s="446"/>
      <c r="DD35" s="446"/>
      <c r="DE35" s="447"/>
      <c r="DF35" s="448" t="e">
        <f>IF(TEXT(CM17,"0000000000")=TEXT(DH7,"0000000000"),1,"")</f>
        <v>#VALUE!</v>
      </c>
      <c r="DG35" s="449"/>
      <c r="DH35" s="449"/>
      <c r="DI35" s="450"/>
      <c r="DJ35" s="451" t="e">
        <f t="shared" si="4"/>
        <v>#VALUE!</v>
      </c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3"/>
      <c r="DV35" s="451" t="e">
        <f>IF(CH35="","",0)</f>
        <v>#VALUE!</v>
      </c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3"/>
      <c r="EH35" s="454"/>
      <c r="EI35" s="455"/>
      <c r="EJ35" s="456"/>
      <c r="EK35" s="457"/>
      <c r="EN35" s="26">
        <f t="shared" si="2"/>
        <v>0</v>
      </c>
    </row>
    <row r="36" spans="1:144" ht="18" customHeight="1" thickBot="1">
      <c r="A36" s="342"/>
      <c r="B36" s="343"/>
      <c r="C36" s="343"/>
      <c r="D36" s="344">
        <f>IF(A36&lt;&gt;"",TEXT(DATE(YEAR('請求書'!$D$20),MONTH('請求書'!$D$20),$A36),"AAA"),"")</f>
      </c>
      <c r="E36" s="344"/>
      <c r="F36" s="345"/>
      <c r="G36" s="356"/>
      <c r="H36" s="357"/>
      <c r="I36" s="357"/>
      <c r="J36" s="357"/>
      <c r="K36" s="357"/>
      <c r="L36" s="357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9">
        <f t="shared" si="0"/>
        <v>0</v>
      </c>
      <c r="Z36" s="359"/>
      <c r="AA36" s="359"/>
      <c r="AB36" s="359"/>
      <c r="AC36" s="359"/>
      <c r="AD36" s="359"/>
      <c r="AE36" s="357"/>
      <c r="AF36" s="357"/>
      <c r="AG36" s="357"/>
      <c r="AH36" s="357"/>
      <c r="AI36" s="357"/>
      <c r="AJ36" s="360"/>
      <c r="AK36" s="361"/>
      <c r="AL36" s="362"/>
      <c r="AM36" s="362"/>
      <c r="AN36" s="362"/>
      <c r="AO36" s="363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3"/>
      <c r="BE36" s="26">
        <f t="shared" si="1"/>
      </c>
      <c r="BF36" s="26">
        <f>IF(ISERROR(VLOOKUP(BE36,'単価設定'!$G$3:$K$4,2,FALSE)),"",VLOOKUP(BE36,'単価設定'!$G$3:$K$4,2,FALSE))</f>
      </c>
      <c r="BG36" s="26">
        <f>IF(BF36&lt;&gt;"",IF(COUNTIF(BF$11:BF36,BF36)=1,ROW(),""),"")</f>
      </c>
      <c r="BH36" s="26">
        <f t="shared" si="3"/>
      </c>
      <c r="BN36" s="458" t="s">
        <v>51</v>
      </c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0"/>
      <c r="DH36" s="460"/>
      <c r="DI36" s="461"/>
      <c r="DJ36" s="462" t="e">
        <f>SUM(DJ21:DU35)</f>
        <v>#VALUE!</v>
      </c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4"/>
      <c r="DV36" s="462" t="e">
        <f>SUM(DV21:EG35)</f>
        <v>#VALUE!</v>
      </c>
      <c r="DW36" s="463"/>
      <c r="DX36" s="463"/>
      <c r="DY36" s="463"/>
      <c r="DZ36" s="463"/>
      <c r="EA36" s="463"/>
      <c r="EB36" s="463"/>
      <c r="EC36" s="463"/>
      <c r="ED36" s="463"/>
      <c r="EE36" s="463"/>
      <c r="EF36" s="463"/>
      <c r="EG36" s="464"/>
      <c r="EH36" s="465" t="s">
        <v>143</v>
      </c>
      <c r="EI36" s="380"/>
      <c r="EJ36" s="380"/>
      <c r="EK36" s="466"/>
      <c r="EN36" s="26">
        <f t="shared" si="2"/>
        <v>0</v>
      </c>
    </row>
    <row r="37" spans="1:144" ht="18" customHeight="1" thickBot="1">
      <c r="A37" s="342"/>
      <c r="B37" s="343"/>
      <c r="C37" s="343"/>
      <c r="D37" s="344">
        <f>IF(A37&lt;&gt;"",TEXT(DATE(YEAR('請求書'!$D$20),MONTH('請求書'!$D$20),$A37),"AAA"),"")</f>
      </c>
      <c r="E37" s="344"/>
      <c r="F37" s="345"/>
      <c r="G37" s="356"/>
      <c r="H37" s="357"/>
      <c r="I37" s="357"/>
      <c r="J37" s="357"/>
      <c r="K37" s="357"/>
      <c r="L37" s="357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9">
        <f t="shared" si="0"/>
        <v>0</v>
      </c>
      <c r="Z37" s="359"/>
      <c r="AA37" s="359"/>
      <c r="AB37" s="359"/>
      <c r="AC37" s="359"/>
      <c r="AD37" s="359"/>
      <c r="AE37" s="357"/>
      <c r="AF37" s="357"/>
      <c r="AG37" s="357"/>
      <c r="AH37" s="357"/>
      <c r="AI37" s="357"/>
      <c r="AJ37" s="360"/>
      <c r="AK37" s="361"/>
      <c r="AL37" s="362"/>
      <c r="AM37" s="362"/>
      <c r="AN37" s="362"/>
      <c r="AO37" s="363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3"/>
      <c r="BE37" s="26">
        <f t="shared" si="1"/>
      </c>
      <c r="BF37" s="26">
        <f>IF(ISERROR(VLOOKUP(BE37,'単価設定'!$G$3:$K$4,2,FALSE)),"",VLOOKUP(BE37,'単価設定'!$G$3:$K$4,2,FALSE))</f>
      </c>
      <c r="BG37" s="26">
        <f>IF(BF37&lt;&gt;"",IF(COUNTIF(BF$11:BF37,BF37)=1,ROW(),""),"")</f>
      </c>
      <c r="BH37" s="26">
        <f t="shared" si="3"/>
      </c>
      <c r="EN37" s="26">
        <f t="shared" si="2"/>
        <v>0</v>
      </c>
    </row>
    <row r="38" spans="1:144" ht="18" customHeight="1" thickBot="1">
      <c r="A38" s="342"/>
      <c r="B38" s="343"/>
      <c r="C38" s="343"/>
      <c r="D38" s="344">
        <f>IF(A38&lt;&gt;"",TEXT(DATE(YEAR('請求書'!$D$20),MONTH('請求書'!$D$20),$A38),"AAA"),"")</f>
      </c>
      <c r="E38" s="344"/>
      <c r="F38" s="345"/>
      <c r="G38" s="356"/>
      <c r="H38" s="357"/>
      <c r="I38" s="357"/>
      <c r="J38" s="357"/>
      <c r="K38" s="357"/>
      <c r="L38" s="357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9">
        <f t="shared" si="0"/>
        <v>0</v>
      </c>
      <c r="Z38" s="359"/>
      <c r="AA38" s="359"/>
      <c r="AB38" s="359"/>
      <c r="AC38" s="359"/>
      <c r="AD38" s="359"/>
      <c r="AE38" s="357"/>
      <c r="AF38" s="357"/>
      <c r="AG38" s="357"/>
      <c r="AH38" s="357"/>
      <c r="AI38" s="357"/>
      <c r="AJ38" s="360"/>
      <c r="AK38" s="361"/>
      <c r="AL38" s="362"/>
      <c r="AM38" s="362"/>
      <c r="AN38" s="362"/>
      <c r="AO38" s="363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3"/>
      <c r="BE38" s="26">
        <f t="shared" si="1"/>
      </c>
      <c r="BF38" s="26">
        <f>IF(ISERROR(VLOOKUP(BE38,'単価設定'!$G$3:$K$4,2,FALSE)),"",VLOOKUP(BE38,'単価設定'!$G$3:$K$4,2,FALSE))</f>
      </c>
      <c r="BG38" s="26">
        <f>IF(BF38&lt;&gt;"",IF(COUNTIF(BF$11:BF38,BF38)=1,ROW(),""),"")</f>
      </c>
      <c r="BH38" s="26">
        <f t="shared" si="3"/>
      </c>
      <c r="BN38" s="467" t="s">
        <v>37</v>
      </c>
      <c r="BO38" s="468"/>
      <c r="BP38" s="469"/>
      <c r="BQ38" s="368" t="s">
        <v>52</v>
      </c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76" t="s">
        <v>53</v>
      </c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466"/>
      <c r="DK38" s="368" t="s">
        <v>17</v>
      </c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0"/>
      <c r="EB38" s="460"/>
      <c r="EC38" s="460"/>
      <c r="ED38" s="460"/>
      <c r="EE38" s="460"/>
      <c r="EF38" s="460"/>
      <c r="EG38" s="460"/>
      <c r="EH38" s="460"/>
      <c r="EI38" s="460"/>
      <c r="EJ38" s="460"/>
      <c r="EK38" s="461"/>
      <c r="EN38" s="26">
        <f t="shared" si="2"/>
        <v>0</v>
      </c>
    </row>
    <row r="39" spans="1:144" ht="18" customHeight="1">
      <c r="A39" s="342"/>
      <c r="B39" s="343"/>
      <c r="C39" s="343"/>
      <c r="D39" s="344">
        <f>IF(A39&lt;&gt;"",TEXT(DATE(YEAR('請求書'!$D$20),MONTH('請求書'!$D$20),$A39),"AAA"),"")</f>
      </c>
      <c r="E39" s="344"/>
      <c r="F39" s="345"/>
      <c r="G39" s="356"/>
      <c r="H39" s="357"/>
      <c r="I39" s="357"/>
      <c r="J39" s="357"/>
      <c r="K39" s="357"/>
      <c r="L39" s="357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9">
        <f t="shared" si="0"/>
        <v>0</v>
      </c>
      <c r="Z39" s="359"/>
      <c r="AA39" s="359"/>
      <c r="AB39" s="359"/>
      <c r="AC39" s="359"/>
      <c r="AD39" s="359"/>
      <c r="AE39" s="357"/>
      <c r="AF39" s="357"/>
      <c r="AG39" s="357"/>
      <c r="AH39" s="357"/>
      <c r="AI39" s="357"/>
      <c r="AJ39" s="360"/>
      <c r="AK39" s="361"/>
      <c r="AL39" s="362"/>
      <c r="AM39" s="362"/>
      <c r="AN39" s="362"/>
      <c r="AO39" s="363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3"/>
      <c r="BE39" s="26">
        <f t="shared" si="1"/>
      </c>
      <c r="BF39" s="26">
        <f>IF(ISERROR(VLOOKUP(BE39,'単価設定'!$G$3:$K$4,2,FALSE)),"",VLOOKUP(BE39,'単価設定'!$G$3:$K$4,2,FALSE))</f>
      </c>
      <c r="BG39" s="26">
        <f>IF(BF39&lt;&gt;"",IF(COUNTIF(BF$11:BF39,BF39)=1,ROW(),""),"")</f>
      </c>
      <c r="BH39" s="26">
        <f t="shared" si="3"/>
      </c>
      <c r="BN39" s="470"/>
      <c r="BO39" s="471"/>
      <c r="BP39" s="472"/>
      <c r="BQ39" s="403" t="s">
        <v>54</v>
      </c>
      <c r="BR39" s="477"/>
      <c r="BS39" s="477"/>
      <c r="BT39" s="477"/>
      <c r="BU39" s="477"/>
      <c r="BV39" s="477"/>
      <c r="BW39" s="477"/>
      <c r="BX39" s="477"/>
      <c r="BY39" s="477"/>
      <c r="BZ39" s="477"/>
      <c r="CA39" s="477"/>
      <c r="CB39" s="477"/>
      <c r="CC39" s="477"/>
      <c r="CD39" s="477"/>
      <c r="CE39" s="477"/>
      <c r="CF39" s="477"/>
      <c r="CG39" s="477"/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7"/>
      <c r="CV39" s="477"/>
      <c r="CW39" s="477"/>
      <c r="CX39" s="478"/>
      <c r="CY39" s="479">
        <f>IF(ISERROR(DJ36),0,DJ36)</f>
        <v>0</v>
      </c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1"/>
      <c r="DK39" s="487"/>
      <c r="DL39" s="477"/>
      <c r="DM39" s="477"/>
      <c r="DN39" s="477"/>
      <c r="DO39" s="477"/>
      <c r="DP39" s="477"/>
      <c r="DQ39" s="477"/>
      <c r="DR39" s="477"/>
      <c r="DS39" s="477"/>
      <c r="DT39" s="477"/>
      <c r="DU39" s="477"/>
      <c r="DV39" s="477"/>
      <c r="DW39" s="477"/>
      <c r="DX39" s="477"/>
      <c r="DY39" s="477"/>
      <c r="DZ39" s="477"/>
      <c r="EA39" s="477"/>
      <c r="EB39" s="477"/>
      <c r="EC39" s="477"/>
      <c r="ED39" s="477"/>
      <c r="EE39" s="477"/>
      <c r="EF39" s="477"/>
      <c r="EG39" s="477"/>
      <c r="EH39" s="477"/>
      <c r="EI39" s="477"/>
      <c r="EJ39" s="477"/>
      <c r="EK39" s="488"/>
      <c r="EN39" s="26">
        <f t="shared" si="2"/>
        <v>0</v>
      </c>
    </row>
    <row r="40" spans="1:144" ht="18" customHeight="1" thickBot="1">
      <c r="A40" s="489"/>
      <c r="B40" s="490"/>
      <c r="C40" s="490"/>
      <c r="D40" s="491">
        <f>IF(A40&lt;&gt;"",TEXT(DATE(YEAR('請求書'!$D$20),MONTH('請求書'!$D$20),$A40),"AAA"),"")</f>
      </c>
      <c r="E40" s="491"/>
      <c r="F40" s="492"/>
      <c r="G40" s="493"/>
      <c r="H40" s="494"/>
      <c r="I40" s="494"/>
      <c r="J40" s="494"/>
      <c r="K40" s="494"/>
      <c r="L40" s="494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6">
        <f t="shared" si="0"/>
        <v>0</v>
      </c>
      <c r="Z40" s="496"/>
      <c r="AA40" s="496"/>
      <c r="AB40" s="496"/>
      <c r="AC40" s="496"/>
      <c r="AD40" s="496"/>
      <c r="AE40" s="494"/>
      <c r="AF40" s="494"/>
      <c r="AG40" s="494"/>
      <c r="AH40" s="494"/>
      <c r="AI40" s="494"/>
      <c r="AJ40" s="497"/>
      <c r="AK40" s="498"/>
      <c r="AL40" s="499"/>
      <c r="AM40" s="499"/>
      <c r="AN40" s="499"/>
      <c r="AO40" s="500"/>
      <c r="AP40" s="499"/>
      <c r="AQ40" s="499"/>
      <c r="AR40" s="499"/>
      <c r="AS40" s="499"/>
      <c r="AT40" s="499"/>
      <c r="AU40" s="499"/>
      <c r="AV40" s="499"/>
      <c r="AW40" s="499"/>
      <c r="AX40" s="499"/>
      <c r="AY40" s="499"/>
      <c r="AZ40" s="499"/>
      <c r="BA40" s="499"/>
      <c r="BB40" s="499"/>
      <c r="BC40" s="499"/>
      <c r="BD40" s="500"/>
      <c r="BE40" s="26">
        <f t="shared" si="1"/>
      </c>
      <c r="BF40" s="26">
        <f>IF(ISERROR(VLOOKUP(BE40,'単価設定'!$G$3:$K$4,2,FALSE)),"",VLOOKUP(BE40,'単価設定'!$G$3:$K$4,2,FALSE))</f>
      </c>
      <c r="BG40" s="26">
        <f>IF(BF40&lt;&gt;"",IF(COUNTIF(BF$11:BF40,BF40)=1,ROW(),""),"")</f>
      </c>
      <c r="BH40" s="26">
        <f t="shared" si="3"/>
      </c>
      <c r="BM40" s="52"/>
      <c r="BN40" s="470"/>
      <c r="BO40" s="471"/>
      <c r="BP40" s="472"/>
      <c r="BQ40" s="430" t="s">
        <v>55</v>
      </c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3"/>
      <c r="CY40" s="484" t="e">
        <f>IF(EB17&lt;&gt;"",EB17,IF(DV36&gt;CF15,CF15,DV36))</f>
        <v>#VALUE!</v>
      </c>
      <c r="CZ40" s="485"/>
      <c r="DA40" s="485"/>
      <c r="DB40" s="485"/>
      <c r="DC40" s="485"/>
      <c r="DD40" s="485"/>
      <c r="DE40" s="485"/>
      <c r="DF40" s="485"/>
      <c r="DG40" s="485"/>
      <c r="DH40" s="485"/>
      <c r="DI40" s="485"/>
      <c r="DJ40" s="486"/>
      <c r="DK40" s="501" t="s">
        <v>56</v>
      </c>
      <c r="DL40" s="502"/>
      <c r="DM40" s="502"/>
      <c r="DN40" s="502"/>
      <c r="DO40" s="502"/>
      <c r="DP40" s="502"/>
      <c r="DQ40" s="502"/>
      <c r="DR40" s="502"/>
      <c r="DS40" s="502"/>
      <c r="DT40" s="502"/>
      <c r="DU40" s="502"/>
      <c r="DV40" s="502"/>
      <c r="DW40" s="502"/>
      <c r="DX40" s="502"/>
      <c r="DY40" s="502"/>
      <c r="DZ40" s="502"/>
      <c r="EA40" s="502"/>
      <c r="EB40" s="502"/>
      <c r="EC40" s="502"/>
      <c r="ED40" s="502"/>
      <c r="EE40" s="502"/>
      <c r="EF40" s="502"/>
      <c r="EG40" s="502"/>
      <c r="EH40" s="502"/>
      <c r="EI40" s="502"/>
      <c r="EJ40" s="502"/>
      <c r="EK40" s="503"/>
      <c r="EN40" s="26">
        <f t="shared" si="2"/>
        <v>0</v>
      </c>
    </row>
    <row r="41" spans="1:141" ht="18" customHeight="1" thickBot="1" thickTop="1">
      <c r="A41" s="504" t="s">
        <v>151</v>
      </c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6">
        <f>SUM(Y11:AD40)</f>
        <v>0</v>
      </c>
      <c r="Z41" s="507"/>
      <c r="AA41" s="507"/>
      <c r="AB41" s="507"/>
      <c r="AC41" s="507"/>
      <c r="AD41" s="507"/>
      <c r="AE41" s="508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8"/>
      <c r="AT41" s="508"/>
      <c r="AU41" s="508"/>
      <c r="AV41" s="508"/>
      <c r="AW41" s="508"/>
      <c r="AX41" s="508"/>
      <c r="AY41" s="508"/>
      <c r="AZ41" s="508"/>
      <c r="BA41" s="508"/>
      <c r="BB41" s="508"/>
      <c r="BC41" s="508"/>
      <c r="BD41" s="509"/>
      <c r="BG41" s="26">
        <f>IF(BF41&lt;&gt;"",IF(COUNTIF(BF$11:BF41,BF41)=1,ROW(),""),"")</f>
      </c>
      <c r="BH41" s="26">
        <f t="shared" si="3"/>
      </c>
      <c r="BN41" s="473"/>
      <c r="BO41" s="474"/>
      <c r="BP41" s="475"/>
      <c r="BQ41" s="510" t="s">
        <v>57</v>
      </c>
      <c r="BR41" s="511"/>
      <c r="BS41" s="511"/>
      <c r="BT41" s="511"/>
      <c r="BU41" s="511"/>
      <c r="BV41" s="511"/>
      <c r="BW41" s="511"/>
      <c r="BX41" s="511"/>
      <c r="BY41" s="511"/>
      <c r="BZ41" s="511"/>
      <c r="CA41" s="511"/>
      <c r="CB41" s="511"/>
      <c r="CC41" s="511"/>
      <c r="CD41" s="511"/>
      <c r="CE41" s="511"/>
      <c r="CF41" s="511"/>
      <c r="CG41" s="511"/>
      <c r="CH41" s="511"/>
      <c r="CI41" s="511"/>
      <c r="CJ41" s="511"/>
      <c r="CK41" s="511"/>
      <c r="CL41" s="511"/>
      <c r="CM41" s="511"/>
      <c r="CN41" s="511"/>
      <c r="CO41" s="511"/>
      <c r="CP41" s="511"/>
      <c r="CQ41" s="511"/>
      <c r="CR41" s="511"/>
      <c r="CS41" s="511"/>
      <c r="CT41" s="511"/>
      <c r="CU41" s="511"/>
      <c r="CV41" s="511"/>
      <c r="CW41" s="511"/>
      <c r="CX41" s="512"/>
      <c r="CY41" s="513"/>
      <c r="CZ41" s="514"/>
      <c r="DA41" s="514"/>
      <c r="DB41" s="514"/>
      <c r="DC41" s="514"/>
      <c r="DD41" s="514"/>
      <c r="DE41" s="514"/>
      <c r="DF41" s="514"/>
      <c r="DG41" s="514"/>
      <c r="DH41" s="514"/>
      <c r="DI41" s="514"/>
      <c r="DJ41" s="515"/>
      <c r="DK41" s="516"/>
      <c r="DL41" s="517"/>
      <c r="DM41" s="517"/>
      <c r="DN41" s="517"/>
      <c r="DO41" s="517"/>
      <c r="DP41" s="517"/>
      <c r="DQ41" s="517"/>
      <c r="DR41" s="517"/>
      <c r="DS41" s="517"/>
      <c r="DT41" s="517"/>
      <c r="DU41" s="517"/>
      <c r="DV41" s="517"/>
      <c r="DW41" s="517"/>
      <c r="DX41" s="517"/>
      <c r="DY41" s="517"/>
      <c r="DZ41" s="517"/>
      <c r="EA41" s="517"/>
      <c r="EB41" s="517"/>
      <c r="EC41" s="517"/>
      <c r="ED41" s="517"/>
      <c r="EE41" s="517"/>
      <c r="EF41" s="517"/>
      <c r="EG41" s="517"/>
      <c r="EH41" s="517"/>
      <c r="EI41" s="517"/>
      <c r="EJ41" s="517"/>
      <c r="EK41" s="518"/>
    </row>
    <row r="42" spans="1:56" ht="18" customHeight="1" thickBo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</row>
    <row r="43" spans="43:124" ht="18" customHeight="1" thickBot="1">
      <c r="AQ43" s="55"/>
      <c r="AR43" s="55"/>
      <c r="AS43" s="55"/>
      <c r="AT43" s="55"/>
      <c r="AY43" s="55"/>
      <c r="AZ43" s="55"/>
      <c r="BA43" s="55"/>
      <c r="BB43" s="55"/>
      <c r="BC43" s="55"/>
      <c r="BD43" s="55"/>
      <c r="BM43" s="23"/>
      <c r="BN43" s="23"/>
      <c r="BO43" s="23"/>
      <c r="BP43" s="524" t="s">
        <v>58</v>
      </c>
      <c r="BQ43" s="525"/>
      <c r="BR43" s="525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5"/>
      <c r="CD43" s="525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5"/>
      <c r="CP43" s="525"/>
      <c r="CQ43" s="525"/>
      <c r="CR43" s="525"/>
      <c r="CS43" s="525"/>
      <c r="CT43" s="525"/>
      <c r="CU43" s="525"/>
      <c r="CV43" s="525"/>
      <c r="CW43" s="525"/>
      <c r="CX43" s="525"/>
      <c r="CY43" s="525"/>
      <c r="CZ43" s="525"/>
      <c r="DA43" s="525"/>
      <c r="DB43" s="526"/>
      <c r="DC43" s="528">
        <f>IF(ISERROR(CY39),0,CY39)-IF(ISERROR(CY40),0,CY40)-IF(ISERROR(CY41),0,CY41)</f>
        <v>0</v>
      </c>
      <c r="DD43" s="308"/>
      <c r="DE43" s="308"/>
      <c r="DF43" s="529"/>
      <c r="DG43" s="529"/>
      <c r="DH43" s="529"/>
      <c r="DI43" s="529"/>
      <c r="DJ43" s="529"/>
      <c r="DK43" s="529"/>
      <c r="DL43" s="529"/>
      <c r="DM43" s="529"/>
      <c r="DN43" s="529"/>
      <c r="DO43" s="529"/>
      <c r="DP43" s="529"/>
      <c r="DQ43" s="529"/>
      <c r="DR43" s="529"/>
      <c r="DS43" s="529"/>
      <c r="DT43" s="530"/>
    </row>
    <row r="44" spans="43:141" ht="18" customHeight="1" thickBot="1">
      <c r="AQ44" s="55"/>
      <c r="AR44" s="55"/>
      <c r="AS44" s="55"/>
      <c r="AT44" s="55"/>
      <c r="AY44" s="55"/>
      <c r="AZ44" s="55"/>
      <c r="BA44" s="55"/>
      <c r="BB44" s="55"/>
      <c r="BC44" s="55"/>
      <c r="BD44" s="55"/>
      <c r="BM44" s="23"/>
      <c r="BN44" s="23"/>
      <c r="BO44" s="23"/>
      <c r="BP44" s="52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7"/>
      <c r="CK44" s="517"/>
      <c r="CL44" s="517"/>
      <c r="CM44" s="517"/>
      <c r="CN44" s="517"/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7"/>
      <c r="DB44" s="518"/>
      <c r="DC44" s="376"/>
      <c r="DD44" s="377"/>
      <c r="DE44" s="377"/>
      <c r="DF44" s="531"/>
      <c r="DG44" s="531"/>
      <c r="DH44" s="531"/>
      <c r="DI44" s="531"/>
      <c r="DJ44" s="531"/>
      <c r="DK44" s="531"/>
      <c r="DL44" s="531"/>
      <c r="DM44" s="531"/>
      <c r="DN44" s="531"/>
      <c r="DO44" s="531"/>
      <c r="DP44" s="531"/>
      <c r="DQ44" s="531"/>
      <c r="DR44" s="531"/>
      <c r="DS44" s="531"/>
      <c r="DT44" s="532"/>
      <c r="DV44" s="533"/>
      <c r="DW44" s="519"/>
      <c r="DX44" s="519">
        <v>1</v>
      </c>
      <c r="DY44" s="519"/>
      <c r="DZ44" s="521" t="s">
        <v>20</v>
      </c>
      <c r="EA44" s="522"/>
      <c r="EB44" s="522"/>
      <c r="EC44" s="534"/>
      <c r="ED44" s="519"/>
      <c r="EE44" s="519"/>
      <c r="EF44" s="519">
        <v>1</v>
      </c>
      <c r="EG44" s="520"/>
      <c r="EH44" s="521" t="s">
        <v>59</v>
      </c>
      <c r="EI44" s="522"/>
      <c r="EJ44" s="522"/>
      <c r="EK44" s="523"/>
    </row>
    <row r="45" spans="43:107" ht="18" customHeight="1">
      <c r="AQ45" s="55"/>
      <c r="AR45" s="55"/>
      <c r="AS45" s="55"/>
      <c r="AT45" s="55"/>
      <c r="AY45" s="55"/>
      <c r="AZ45" s="55"/>
      <c r="BA45" s="55"/>
      <c r="BB45" s="55"/>
      <c r="BC45" s="55"/>
      <c r="BD45" s="55"/>
      <c r="DC45" s="21" t="b">
        <f>IF(DC43&lt;&gt;0,1)</f>
        <v>0</v>
      </c>
    </row>
    <row r="46" spans="43:56" ht="18" customHeight="1">
      <c r="AQ46" s="55"/>
      <c r="AR46" s="55"/>
      <c r="AS46" s="55"/>
      <c r="AT46" s="55"/>
      <c r="AY46" s="55"/>
      <c r="AZ46" s="55"/>
      <c r="BA46" s="55"/>
      <c r="BB46" s="55"/>
      <c r="BC46" s="55"/>
      <c r="BD46" s="55"/>
    </row>
    <row r="47" spans="43:143" ht="15" customHeight="1">
      <c r="AQ47" s="55"/>
      <c r="AR47" s="55"/>
      <c r="AS47" s="55"/>
      <c r="AT47" s="55"/>
      <c r="AY47" s="55"/>
      <c r="AZ47" s="55"/>
      <c r="BA47" s="55"/>
      <c r="BB47" s="55"/>
      <c r="BC47" s="55"/>
      <c r="BD47" s="55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</row>
    <row r="48" spans="43:143" ht="15" customHeight="1">
      <c r="AQ48" s="55"/>
      <c r="AR48" s="55"/>
      <c r="AS48" s="55"/>
      <c r="AT48" s="55"/>
      <c r="AY48" s="55"/>
      <c r="AZ48" s="55"/>
      <c r="BA48" s="55"/>
      <c r="BB48" s="55"/>
      <c r="BC48" s="55"/>
      <c r="BD48" s="55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</row>
  </sheetData>
  <sheetProtection sheet="1"/>
  <mergeCells count="486">
    <mergeCell ref="EF44:EG44"/>
    <mergeCell ref="EH44:EK44"/>
    <mergeCell ref="BP43:DB44"/>
    <mergeCell ref="DC43:DT44"/>
    <mergeCell ref="DV44:DW44"/>
    <mergeCell ref="DX44:DY44"/>
    <mergeCell ref="DZ44:EC44"/>
    <mergeCell ref="ED44:EE44"/>
    <mergeCell ref="DK40:EK40"/>
    <mergeCell ref="A41:X41"/>
    <mergeCell ref="Y41:AD41"/>
    <mergeCell ref="AE41:BD41"/>
    <mergeCell ref="BQ41:CX41"/>
    <mergeCell ref="CY41:DJ41"/>
    <mergeCell ref="DK41:EK41"/>
    <mergeCell ref="DK39:EK39"/>
    <mergeCell ref="A40:C40"/>
    <mergeCell ref="D40:F40"/>
    <mergeCell ref="G40:L40"/>
    <mergeCell ref="M40:R40"/>
    <mergeCell ref="S40:X40"/>
    <mergeCell ref="Y40:AD40"/>
    <mergeCell ref="AE40:AJ40"/>
    <mergeCell ref="AK40:AO40"/>
    <mergeCell ref="AP40:BD40"/>
    <mergeCell ref="DK38:EK38"/>
    <mergeCell ref="A39:C39"/>
    <mergeCell ref="D39:F39"/>
    <mergeCell ref="G39:L39"/>
    <mergeCell ref="M39:R39"/>
    <mergeCell ref="S39:X39"/>
    <mergeCell ref="Y39:AD39"/>
    <mergeCell ref="AE39:AJ39"/>
    <mergeCell ref="AK39:AO39"/>
    <mergeCell ref="AP39:BD39"/>
    <mergeCell ref="AE38:AJ38"/>
    <mergeCell ref="AK38:AO38"/>
    <mergeCell ref="AP38:BD38"/>
    <mergeCell ref="BN38:BP41"/>
    <mergeCell ref="BQ38:CX38"/>
    <mergeCell ref="CY38:DJ38"/>
    <mergeCell ref="BQ39:CX39"/>
    <mergeCell ref="CY39:DJ39"/>
    <mergeCell ref="BQ40:CX40"/>
    <mergeCell ref="CY40:DJ40"/>
    <mergeCell ref="A38:C38"/>
    <mergeCell ref="D38:F38"/>
    <mergeCell ref="G38:L38"/>
    <mergeCell ref="M38:R38"/>
    <mergeCell ref="S38:X38"/>
    <mergeCell ref="Y38:AD38"/>
    <mergeCell ref="EH36:EK36"/>
    <mergeCell ref="A37:C37"/>
    <mergeCell ref="D37:F37"/>
    <mergeCell ref="G37:L37"/>
    <mergeCell ref="M37:R37"/>
    <mergeCell ref="S37:X37"/>
    <mergeCell ref="Y37:AD37"/>
    <mergeCell ref="AE37:AJ37"/>
    <mergeCell ref="AK37:AO37"/>
    <mergeCell ref="AP37:BD37"/>
    <mergeCell ref="AE36:AJ36"/>
    <mergeCell ref="AK36:AO36"/>
    <mergeCell ref="AP36:BD36"/>
    <mergeCell ref="BN36:DI36"/>
    <mergeCell ref="DJ36:DU36"/>
    <mergeCell ref="DV36:EG36"/>
    <mergeCell ref="DF35:DI35"/>
    <mergeCell ref="DJ35:DU35"/>
    <mergeCell ref="DV35:EG35"/>
    <mergeCell ref="EH35:EK35"/>
    <mergeCell ref="A36:C36"/>
    <mergeCell ref="D36:F36"/>
    <mergeCell ref="G36:L36"/>
    <mergeCell ref="M36:R36"/>
    <mergeCell ref="S36:X36"/>
    <mergeCell ref="Y36:AD36"/>
    <mergeCell ref="AE35:AJ35"/>
    <mergeCell ref="AK35:AO35"/>
    <mergeCell ref="AP35:BD35"/>
    <mergeCell ref="BQ35:CG35"/>
    <mergeCell ref="CH35:CU35"/>
    <mergeCell ref="CV35:DE35"/>
    <mergeCell ref="DF34:DI34"/>
    <mergeCell ref="DJ34:DU34"/>
    <mergeCell ref="DV34:EG34"/>
    <mergeCell ref="EH34:EK34"/>
    <mergeCell ref="A35:C35"/>
    <mergeCell ref="D35:F35"/>
    <mergeCell ref="G35:L35"/>
    <mergeCell ref="M35:R35"/>
    <mergeCell ref="S35:X35"/>
    <mergeCell ref="Y35:AD35"/>
    <mergeCell ref="AE34:AJ34"/>
    <mergeCell ref="AK34:AO34"/>
    <mergeCell ref="AP34:BD34"/>
    <mergeCell ref="BQ34:CG34"/>
    <mergeCell ref="CH34:CU34"/>
    <mergeCell ref="CV34:DE34"/>
    <mergeCell ref="DF33:DI33"/>
    <mergeCell ref="DJ33:DU33"/>
    <mergeCell ref="DV33:EG33"/>
    <mergeCell ref="EH33:EK33"/>
    <mergeCell ref="A34:C34"/>
    <mergeCell ref="D34:F34"/>
    <mergeCell ref="G34:L34"/>
    <mergeCell ref="M34:R34"/>
    <mergeCell ref="S34:X34"/>
    <mergeCell ref="Y34:AD34"/>
    <mergeCell ref="AE33:AJ33"/>
    <mergeCell ref="AK33:AO33"/>
    <mergeCell ref="AP33:BD33"/>
    <mergeCell ref="BQ33:CG33"/>
    <mergeCell ref="CH33:CU33"/>
    <mergeCell ref="CV33:DE33"/>
    <mergeCell ref="DF32:DI32"/>
    <mergeCell ref="DJ32:DU32"/>
    <mergeCell ref="DV32:EG32"/>
    <mergeCell ref="EH32:EK32"/>
    <mergeCell ref="A33:C33"/>
    <mergeCell ref="D33:F33"/>
    <mergeCell ref="G33:L33"/>
    <mergeCell ref="M33:R33"/>
    <mergeCell ref="S33:X33"/>
    <mergeCell ref="Y33:AD33"/>
    <mergeCell ref="AE32:AJ32"/>
    <mergeCell ref="AK32:AO32"/>
    <mergeCell ref="AP32:BD32"/>
    <mergeCell ref="BQ32:CG32"/>
    <mergeCell ref="CH32:CU32"/>
    <mergeCell ref="CV32:DE32"/>
    <mergeCell ref="DF31:DI31"/>
    <mergeCell ref="DJ31:DU31"/>
    <mergeCell ref="DV31:EG31"/>
    <mergeCell ref="EH31:EK31"/>
    <mergeCell ref="A32:C32"/>
    <mergeCell ref="D32:F32"/>
    <mergeCell ref="G32:L32"/>
    <mergeCell ref="M32:R32"/>
    <mergeCell ref="S32:X32"/>
    <mergeCell ref="Y32:AD32"/>
    <mergeCell ref="AE31:AJ31"/>
    <mergeCell ref="AK31:AO31"/>
    <mergeCell ref="AP31:BD31"/>
    <mergeCell ref="BQ31:CG31"/>
    <mergeCell ref="CH31:CU31"/>
    <mergeCell ref="CV31:DE31"/>
    <mergeCell ref="DF30:DI30"/>
    <mergeCell ref="DJ30:DU30"/>
    <mergeCell ref="DV30:EG30"/>
    <mergeCell ref="EH30:EK30"/>
    <mergeCell ref="A31:C31"/>
    <mergeCell ref="D31:F31"/>
    <mergeCell ref="G31:L31"/>
    <mergeCell ref="M31:R31"/>
    <mergeCell ref="S31:X31"/>
    <mergeCell ref="Y31:AD31"/>
    <mergeCell ref="AE30:AJ30"/>
    <mergeCell ref="AK30:AO30"/>
    <mergeCell ref="AP30:BD30"/>
    <mergeCell ref="BQ30:CG30"/>
    <mergeCell ref="CH30:CU30"/>
    <mergeCell ref="CV30:DE30"/>
    <mergeCell ref="DF29:DI29"/>
    <mergeCell ref="DJ29:DU29"/>
    <mergeCell ref="DV29:EG29"/>
    <mergeCell ref="EH29:EK29"/>
    <mergeCell ref="A30:C30"/>
    <mergeCell ref="D30:F30"/>
    <mergeCell ref="G30:L30"/>
    <mergeCell ref="M30:R30"/>
    <mergeCell ref="S30:X30"/>
    <mergeCell ref="Y30:AD30"/>
    <mergeCell ref="AE29:AJ29"/>
    <mergeCell ref="AK29:AO29"/>
    <mergeCell ref="AP29:BD29"/>
    <mergeCell ref="BQ29:CG29"/>
    <mergeCell ref="CH29:CU29"/>
    <mergeCell ref="CV29:DE29"/>
    <mergeCell ref="DF28:DI28"/>
    <mergeCell ref="DJ28:DU28"/>
    <mergeCell ref="DV28:EG28"/>
    <mergeCell ref="EH28:EK28"/>
    <mergeCell ref="A29:C29"/>
    <mergeCell ref="D29:F29"/>
    <mergeCell ref="G29:L29"/>
    <mergeCell ref="M29:R29"/>
    <mergeCell ref="S29:X29"/>
    <mergeCell ref="Y29:AD29"/>
    <mergeCell ref="AE28:AJ28"/>
    <mergeCell ref="AK28:AO28"/>
    <mergeCell ref="AP28:BD28"/>
    <mergeCell ref="BQ28:CG28"/>
    <mergeCell ref="CH28:CU28"/>
    <mergeCell ref="CV28:DE28"/>
    <mergeCell ref="DF27:DI27"/>
    <mergeCell ref="DJ27:DU27"/>
    <mergeCell ref="DV27:EG27"/>
    <mergeCell ref="EH27:EK27"/>
    <mergeCell ref="A28:C28"/>
    <mergeCell ref="D28:F28"/>
    <mergeCell ref="G28:L28"/>
    <mergeCell ref="M28:R28"/>
    <mergeCell ref="S28:X28"/>
    <mergeCell ref="Y28:AD28"/>
    <mergeCell ref="AE27:AJ27"/>
    <mergeCell ref="AK27:AO27"/>
    <mergeCell ref="AP27:BD27"/>
    <mergeCell ref="BQ27:CG27"/>
    <mergeCell ref="CH27:CU27"/>
    <mergeCell ref="CV27:DE27"/>
    <mergeCell ref="DF26:DI26"/>
    <mergeCell ref="DJ26:DU26"/>
    <mergeCell ref="DV26:EG26"/>
    <mergeCell ref="EH26:EK26"/>
    <mergeCell ref="A27:C27"/>
    <mergeCell ref="D27:F27"/>
    <mergeCell ref="G27:L27"/>
    <mergeCell ref="M27:R27"/>
    <mergeCell ref="S27:X27"/>
    <mergeCell ref="Y27:AD27"/>
    <mergeCell ref="AE26:AJ26"/>
    <mergeCell ref="AK26:AO26"/>
    <mergeCell ref="AP26:BD26"/>
    <mergeCell ref="BQ26:CG26"/>
    <mergeCell ref="CH26:CU26"/>
    <mergeCell ref="CV26:DE26"/>
    <mergeCell ref="A26:C26"/>
    <mergeCell ref="D26:F26"/>
    <mergeCell ref="G26:L26"/>
    <mergeCell ref="M26:R26"/>
    <mergeCell ref="S26:X26"/>
    <mergeCell ref="Y26:AD26"/>
    <mergeCell ref="CH25:CU25"/>
    <mergeCell ref="CV25:DE25"/>
    <mergeCell ref="DF25:DI25"/>
    <mergeCell ref="DJ25:DU25"/>
    <mergeCell ref="DV25:EG25"/>
    <mergeCell ref="EH25:EK25"/>
    <mergeCell ref="A25:C25"/>
    <mergeCell ref="D25:F25"/>
    <mergeCell ref="G25:L25"/>
    <mergeCell ref="M25:R25"/>
    <mergeCell ref="S25:X25"/>
    <mergeCell ref="Y25:AD25"/>
    <mergeCell ref="CV24:DE24"/>
    <mergeCell ref="DF24:DI24"/>
    <mergeCell ref="DJ24:DU24"/>
    <mergeCell ref="DV24:EG24"/>
    <mergeCell ref="EH24:EK24"/>
    <mergeCell ref="EL24:EM24"/>
    <mergeCell ref="Y24:AD24"/>
    <mergeCell ref="AE24:AJ24"/>
    <mergeCell ref="AK24:AO24"/>
    <mergeCell ref="AP24:BD24"/>
    <mergeCell ref="BQ24:CG24"/>
    <mergeCell ref="CH24:CU24"/>
    <mergeCell ref="CV23:DE23"/>
    <mergeCell ref="DF23:DI23"/>
    <mergeCell ref="DJ23:DU23"/>
    <mergeCell ref="DV23:EG23"/>
    <mergeCell ref="EH23:EK23"/>
    <mergeCell ref="A24:C24"/>
    <mergeCell ref="D24:F24"/>
    <mergeCell ref="G24:L24"/>
    <mergeCell ref="M24:R24"/>
    <mergeCell ref="S24:X24"/>
    <mergeCell ref="Y23:AD23"/>
    <mergeCell ref="AE23:AJ23"/>
    <mergeCell ref="AK23:AO23"/>
    <mergeCell ref="AP23:BD23"/>
    <mergeCell ref="BQ23:CG23"/>
    <mergeCell ref="CH23:CU23"/>
    <mergeCell ref="CV22:DE22"/>
    <mergeCell ref="DF22:DI22"/>
    <mergeCell ref="DJ22:DU22"/>
    <mergeCell ref="DV22:EG22"/>
    <mergeCell ref="EH22:EK22"/>
    <mergeCell ref="A23:C23"/>
    <mergeCell ref="D23:F23"/>
    <mergeCell ref="G23:L23"/>
    <mergeCell ref="M23:R23"/>
    <mergeCell ref="S23:X23"/>
    <mergeCell ref="Y22:AD22"/>
    <mergeCell ref="AE22:AJ22"/>
    <mergeCell ref="AK22:AO22"/>
    <mergeCell ref="AP22:BD22"/>
    <mergeCell ref="BQ22:CG22"/>
    <mergeCell ref="CH22:CU22"/>
    <mergeCell ref="CV21:DE21"/>
    <mergeCell ref="DF21:DI21"/>
    <mergeCell ref="DJ21:DU21"/>
    <mergeCell ref="DV21:EG21"/>
    <mergeCell ref="EH21:EK21"/>
    <mergeCell ref="A22:C22"/>
    <mergeCell ref="D22:F22"/>
    <mergeCell ref="G22:L22"/>
    <mergeCell ref="M22:R22"/>
    <mergeCell ref="S22:X22"/>
    <mergeCell ref="Y21:AD21"/>
    <mergeCell ref="AE21:AJ21"/>
    <mergeCell ref="AK21:AO21"/>
    <mergeCell ref="AP21:BD21"/>
    <mergeCell ref="BQ21:CG21"/>
    <mergeCell ref="CH21:CU21"/>
    <mergeCell ref="CV20:DE20"/>
    <mergeCell ref="DF20:DI20"/>
    <mergeCell ref="DJ20:DU20"/>
    <mergeCell ref="DV20:EG20"/>
    <mergeCell ref="EH20:EK20"/>
    <mergeCell ref="A21:C21"/>
    <mergeCell ref="D21:F21"/>
    <mergeCell ref="G21:L21"/>
    <mergeCell ref="M21:R21"/>
    <mergeCell ref="S21:X21"/>
    <mergeCell ref="AE20:AJ20"/>
    <mergeCell ref="AK20:AO20"/>
    <mergeCell ref="AP20:BD20"/>
    <mergeCell ref="BN20:BP35"/>
    <mergeCell ref="BQ20:CG20"/>
    <mergeCell ref="CH20:CU20"/>
    <mergeCell ref="AE25:AJ25"/>
    <mergeCell ref="AK25:AO25"/>
    <mergeCell ref="AP25:BD25"/>
    <mergeCell ref="BQ25:CG25"/>
    <mergeCell ref="A20:C20"/>
    <mergeCell ref="D20:F20"/>
    <mergeCell ref="G20:L20"/>
    <mergeCell ref="M20:R20"/>
    <mergeCell ref="S20:X20"/>
    <mergeCell ref="Y20:AD20"/>
    <mergeCell ref="CL18:EK18"/>
    <mergeCell ref="A19:C19"/>
    <mergeCell ref="D19:F19"/>
    <mergeCell ref="G19:L19"/>
    <mergeCell ref="M19:R19"/>
    <mergeCell ref="S19:X19"/>
    <mergeCell ref="Y19:AD19"/>
    <mergeCell ref="AE19:AJ19"/>
    <mergeCell ref="AK19:AO19"/>
    <mergeCell ref="AP19:BD19"/>
    <mergeCell ref="DG17:DN17"/>
    <mergeCell ref="DO17:DP17"/>
    <mergeCell ref="DQ17:EA17"/>
    <mergeCell ref="EB17:EK17"/>
    <mergeCell ref="A18:C18"/>
    <mergeCell ref="D18:F18"/>
    <mergeCell ref="G18:L18"/>
    <mergeCell ref="M18:R18"/>
    <mergeCell ref="S18:X18"/>
    <mergeCell ref="Y18:AD18"/>
    <mergeCell ref="AE17:AJ17"/>
    <mergeCell ref="AK17:AO17"/>
    <mergeCell ref="AP17:BD17"/>
    <mergeCell ref="BN17:CB18"/>
    <mergeCell ref="CC17:CL17"/>
    <mergeCell ref="CM17:DF17"/>
    <mergeCell ref="AE18:AJ18"/>
    <mergeCell ref="AK18:AO18"/>
    <mergeCell ref="AP18:BD18"/>
    <mergeCell ref="CC18:CK18"/>
    <mergeCell ref="Y16:AD16"/>
    <mergeCell ref="AE16:AJ16"/>
    <mergeCell ref="AK16:AO16"/>
    <mergeCell ref="AP16:BD16"/>
    <mergeCell ref="A17:C17"/>
    <mergeCell ref="D17:F17"/>
    <mergeCell ref="G17:L17"/>
    <mergeCell ref="M17:R17"/>
    <mergeCell ref="S17:X17"/>
    <mergeCell ref="Y17:AD17"/>
    <mergeCell ref="AE15:AJ15"/>
    <mergeCell ref="AK15:AO15"/>
    <mergeCell ref="AP15:BD15"/>
    <mergeCell ref="BN15:CE15"/>
    <mergeCell ref="CF15:CO15"/>
    <mergeCell ref="A16:C16"/>
    <mergeCell ref="D16:F16"/>
    <mergeCell ref="G16:L16"/>
    <mergeCell ref="M16:R16"/>
    <mergeCell ref="S16:X16"/>
    <mergeCell ref="Y14:AD14"/>
    <mergeCell ref="AE14:AJ14"/>
    <mergeCell ref="AK14:AO14"/>
    <mergeCell ref="AP14:BD14"/>
    <mergeCell ref="A15:C15"/>
    <mergeCell ref="D15:F15"/>
    <mergeCell ref="G15:L15"/>
    <mergeCell ref="M15:R15"/>
    <mergeCell ref="S15:X15"/>
    <mergeCell ref="Y15:AD15"/>
    <mergeCell ref="Y13:AD13"/>
    <mergeCell ref="AE13:AJ13"/>
    <mergeCell ref="AK13:AO13"/>
    <mergeCell ref="AP13:BD13"/>
    <mergeCell ref="BN13:CA13"/>
    <mergeCell ref="A14:C14"/>
    <mergeCell ref="D14:F14"/>
    <mergeCell ref="G14:L14"/>
    <mergeCell ref="M14:R14"/>
    <mergeCell ref="S14:X14"/>
    <mergeCell ref="AE12:AJ12"/>
    <mergeCell ref="AK12:AO12"/>
    <mergeCell ref="AP12:BD12"/>
    <mergeCell ref="BN12:CA12"/>
    <mergeCell ref="CB12:CU13"/>
    <mergeCell ref="A13:C13"/>
    <mergeCell ref="D13:F13"/>
    <mergeCell ref="G13:L13"/>
    <mergeCell ref="M13:R13"/>
    <mergeCell ref="S13:X13"/>
    <mergeCell ref="AE11:AJ11"/>
    <mergeCell ref="AK11:AO11"/>
    <mergeCell ref="AP11:BD11"/>
    <mergeCell ref="BN11:CA11"/>
    <mergeCell ref="A12:C12"/>
    <mergeCell ref="D12:F12"/>
    <mergeCell ref="G12:L12"/>
    <mergeCell ref="M12:R12"/>
    <mergeCell ref="S12:X12"/>
    <mergeCell ref="Y12:AD12"/>
    <mergeCell ref="A11:C11"/>
    <mergeCell ref="D11:F11"/>
    <mergeCell ref="G11:L11"/>
    <mergeCell ref="M11:R11"/>
    <mergeCell ref="S11:X11"/>
    <mergeCell ref="Y11:AD11"/>
    <mergeCell ref="BN8:CA9"/>
    <mergeCell ref="CB8:CU9"/>
    <mergeCell ref="CY9:DG14"/>
    <mergeCell ref="DH9:EK14"/>
    <mergeCell ref="BN10:CA10"/>
    <mergeCell ref="CB10:CU11"/>
    <mergeCell ref="CW7:CX14"/>
    <mergeCell ref="CY7:DG8"/>
    <mergeCell ref="DH7:EK8"/>
    <mergeCell ref="CL7:CN7"/>
    <mergeCell ref="A8:C10"/>
    <mergeCell ref="D8:F10"/>
    <mergeCell ref="G8:L10"/>
    <mergeCell ref="M8:R10"/>
    <mergeCell ref="S8:X10"/>
    <mergeCell ref="Y8:AD10"/>
    <mergeCell ref="AE8:AJ10"/>
    <mergeCell ref="AK8:AO10"/>
    <mergeCell ref="AP8:BD10"/>
    <mergeCell ref="CL6:CN6"/>
    <mergeCell ref="CO6:CQ6"/>
    <mergeCell ref="BM7:BY7"/>
    <mergeCell ref="BZ7:CB7"/>
    <mergeCell ref="CC7:CE7"/>
    <mergeCell ref="CF7:CH7"/>
    <mergeCell ref="CI7:CK7"/>
    <mergeCell ref="CO7:CQ7"/>
    <mergeCell ref="DV5:DX5"/>
    <mergeCell ref="DY5:EA5"/>
    <mergeCell ref="EB5:ED5"/>
    <mergeCell ref="EE5:EG5"/>
    <mergeCell ref="EH5:EK5"/>
    <mergeCell ref="BM6:BY6"/>
    <mergeCell ref="BZ6:CB6"/>
    <mergeCell ref="CC6:CE6"/>
    <mergeCell ref="CF6:CH6"/>
    <mergeCell ref="CI6:CK6"/>
    <mergeCell ref="CF5:CH5"/>
    <mergeCell ref="CI5:CK5"/>
    <mergeCell ref="CL5:CN5"/>
    <mergeCell ref="CO5:CQ5"/>
    <mergeCell ref="DN5:DR5"/>
    <mergeCell ref="DS5:DU5"/>
    <mergeCell ref="AR4:BD6"/>
    <mergeCell ref="A5:F6"/>
    <mergeCell ref="G5:AK6"/>
    <mergeCell ref="BM5:BY5"/>
    <mergeCell ref="BZ5:CB5"/>
    <mergeCell ref="CC5:CE5"/>
    <mergeCell ref="BM2:EK2"/>
    <mergeCell ref="A3:F4"/>
    <mergeCell ref="G3:P4"/>
    <mergeCell ref="Q3:AA3"/>
    <mergeCell ref="AB3:AK4"/>
    <mergeCell ref="AL3:AT3"/>
    <mergeCell ref="AU3:BD3"/>
    <mergeCell ref="BM3:EK4"/>
    <mergeCell ref="Q4:AA4"/>
    <mergeCell ref="AL4:AQ6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48"/>
  <sheetViews>
    <sheetView showGridLines="0" view="pageBreakPreview" zoomScale="85" zoomScaleNormal="85" zoomScaleSheetLayoutView="85" zoomScalePageLayoutView="0" workbookViewId="0" topLeftCell="A1">
      <selection activeCell="BE1" sqref="BE1"/>
    </sheetView>
  </sheetViews>
  <sheetFormatPr defaultColWidth="1.57421875" defaultRowHeight="15" customHeight="1"/>
  <cols>
    <col min="1" max="46" width="1.57421875" style="26" customWidth="1"/>
    <col min="47" max="53" width="2.28125" style="26" bestFit="1" customWidth="1"/>
    <col min="54" max="55" width="2.00390625" style="26" customWidth="1"/>
    <col min="56" max="56" width="2.28125" style="26" customWidth="1"/>
    <col min="57" max="57" width="2.421875" style="26" customWidth="1"/>
    <col min="58" max="63" width="10.140625" style="26" hidden="1" customWidth="1"/>
    <col min="64" max="64" width="1.57421875" style="26" customWidth="1"/>
    <col min="65" max="65" width="2.57421875" style="21" customWidth="1"/>
    <col min="66" max="67" width="2.00390625" style="21" customWidth="1"/>
    <col min="68" max="143" width="1.1484375" style="21" customWidth="1"/>
    <col min="144" max="145" width="10.57421875" style="26" hidden="1" customWidth="1"/>
    <col min="146" max="16384" width="1.57421875" style="26" customWidth="1"/>
  </cols>
  <sheetData>
    <row r="1" spans="1:143" ht="18" customHeight="1">
      <c r="A1" s="26" t="str">
        <f>'基本設定'!$M$7</f>
        <v>第9号様式の2（第18条関係）</v>
      </c>
      <c r="AX1" s="57" t="str">
        <f>HYPERLINK("#"&amp;ADDRESS(IF(ISERROR(MATCH(INT($G$3),'受給者一覧'!$B:$B,0)),1,MATCH(INT($G$3),'受給者一覧'!$B:$B,0)),2,1,1,"受給者一覧"),"受給者一覧へ")</f>
        <v>受給者一覧へ</v>
      </c>
      <c r="EL1" s="27"/>
      <c r="EM1" s="27"/>
    </row>
    <row r="2" spans="3:143" ht="18" customHeight="1" thickBot="1">
      <c r="C2" s="27" t="str">
        <f>'請求書'!$D$21&amp;'請求書'!$F$21&amp;'請求書'!$G$21&amp;'請求書'!$H$21&amp;'請求書'!$J$21&amp;'請求書'!$K$21&amp;'請求書'!$L$21</f>
        <v>令和05年03月分</v>
      </c>
      <c r="R2" s="28" t="str">
        <f>'基本設定'!Y7</f>
        <v>訪問入浴サービス提供実績記録票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X2" s="59">
        <f>'請求書'!D20</f>
        <v>44986</v>
      </c>
      <c r="BM2" s="208" t="s">
        <v>159</v>
      </c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7"/>
      <c r="EM2" s="27"/>
    </row>
    <row r="3" spans="1:143" ht="18" customHeight="1">
      <c r="A3" s="209" t="s">
        <v>153</v>
      </c>
      <c r="B3" s="210"/>
      <c r="C3" s="210"/>
      <c r="D3" s="210"/>
      <c r="E3" s="210"/>
      <c r="F3" s="210"/>
      <c r="G3" s="213" t="str">
        <f ca="1">TEXT(RIGHT(CELL("filename",G3),LEN(CELL("filename",G3))-FIND("]",CELL("filename",G3))),"0000000000")</f>
        <v>2320600001</v>
      </c>
      <c r="H3" s="214"/>
      <c r="I3" s="214"/>
      <c r="J3" s="214"/>
      <c r="K3" s="214"/>
      <c r="L3" s="214"/>
      <c r="M3" s="214"/>
      <c r="N3" s="214"/>
      <c r="O3" s="214"/>
      <c r="P3" s="215"/>
      <c r="Q3" s="219" t="s">
        <v>154</v>
      </c>
      <c r="R3" s="220"/>
      <c r="S3" s="220"/>
      <c r="T3" s="220"/>
      <c r="U3" s="220"/>
      <c r="V3" s="220"/>
      <c r="W3" s="220"/>
      <c r="X3" s="220"/>
      <c r="Y3" s="220"/>
      <c r="Z3" s="220"/>
      <c r="AA3" s="221"/>
      <c r="AB3" s="222" t="str">
        <f>IF(VLOOKUP(INT($G$3),'受給者一覧'!$B$3:$AX$500,3,FALSE)="",VLOOKUP(INT($G$3),'受給者一覧'!$B$3:$AX$500,2,FALSE),VLOOKUP(INT($G$3),'受給者一覧'!$B$3:$AX$500,3,FALSE)&amp;CHAR(10)&amp;"("&amp;VLOOKUP(INT($G$3),'受給者一覧'!$B$3:$AX$500,2,FALSE)&amp;")")</f>
        <v>保護者　太郎11
(春日井　太郎11)</v>
      </c>
      <c r="AC3" s="223"/>
      <c r="AD3" s="223"/>
      <c r="AE3" s="223"/>
      <c r="AF3" s="223"/>
      <c r="AG3" s="223"/>
      <c r="AH3" s="223"/>
      <c r="AI3" s="223"/>
      <c r="AJ3" s="223"/>
      <c r="AK3" s="224"/>
      <c r="AL3" s="210" t="s">
        <v>155</v>
      </c>
      <c r="AM3" s="210"/>
      <c r="AN3" s="210"/>
      <c r="AO3" s="210"/>
      <c r="AP3" s="210"/>
      <c r="AQ3" s="210"/>
      <c r="AR3" s="210"/>
      <c r="AS3" s="210"/>
      <c r="AT3" s="210"/>
      <c r="AU3" s="228">
        <f>'請求書'!$S$9</f>
        <v>2367500000</v>
      </c>
      <c r="AV3" s="229"/>
      <c r="AW3" s="229"/>
      <c r="AX3" s="229"/>
      <c r="AY3" s="229"/>
      <c r="AZ3" s="229"/>
      <c r="BA3" s="229"/>
      <c r="BB3" s="229"/>
      <c r="BC3" s="229"/>
      <c r="BD3" s="230"/>
      <c r="BM3" s="231" t="s">
        <v>160</v>
      </c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7"/>
      <c r="EM3" s="27"/>
    </row>
    <row r="4" spans="1:143" ht="18" customHeight="1" thickBot="1">
      <c r="A4" s="211"/>
      <c r="B4" s="212"/>
      <c r="C4" s="212"/>
      <c r="D4" s="212"/>
      <c r="E4" s="212"/>
      <c r="F4" s="212"/>
      <c r="G4" s="216"/>
      <c r="H4" s="217"/>
      <c r="I4" s="217"/>
      <c r="J4" s="217"/>
      <c r="K4" s="217"/>
      <c r="L4" s="217"/>
      <c r="M4" s="217"/>
      <c r="N4" s="217"/>
      <c r="O4" s="217"/>
      <c r="P4" s="218"/>
      <c r="Q4" s="232" t="s">
        <v>156</v>
      </c>
      <c r="R4" s="233"/>
      <c r="S4" s="233"/>
      <c r="T4" s="233"/>
      <c r="U4" s="233"/>
      <c r="V4" s="233"/>
      <c r="W4" s="233"/>
      <c r="X4" s="233"/>
      <c r="Y4" s="233"/>
      <c r="Z4" s="233"/>
      <c r="AA4" s="234"/>
      <c r="AB4" s="225"/>
      <c r="AC4" s="226"/>
      <c r="AD4" s="226"/>
      <c r="AE4" s="226"/>
      <c r="AF4" s="226"/>
      <c r="AG4" s="226"/>
      <c r="AH4" s="226"/>
      <c r="AI4" s="226"/>
      <c r="AJ4" s="226"/>
      <c r="AK4" s="227"/>
      <c r="AL4" s="212" t="s">
        <v>157</v>
      </c>
      <c r="AM4" s="212"/>
      <c r="AN4" s="212"/>
      <c r="AO4" s="212"/>
      <c r="AP4" s="212"/>
      <c r="AQ4" s="212"/>
      <c r="AR4" s="239" t="str">
        <f>'請求書'!$S$15</f>
        <v>△△訪問入浴株式会社　　　　　　　　　〇〇訪問サービス事業所
</v>
      </c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7"/>
      <c r="EM4" s="27"/>
    </row>
    <row r="5" spans="1:143" ht="18" customHeight="1" thickBot="1">
      <c r="A5" s="248" t="s">
        <v>158</v>
      </c>
      <c r="B5" s="249"/>
      <c r="C5" s="249"/>
      <c r="D5" s="249"/>
      <c r="E5" s="249"/>
      <c r="F5" s="250"/>
      <c r="G5" s="254" t="str">
        <f>VLOOKUP(INT($G$3),'受給者一覧'!$B$3:$AX$500,46,FALSE)&amp;"回"</f>
        <v>5回</v>
      </c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6"/>
      <c r="AL5" s="212"/>
      <c r="AM5" s="212"/>
      <c r="AN5" s="212"/>
      <c r="AO5" s="212"/>
      <c r="AP5" s="212"/>
      <c r="AQ5" s="212"/>
      <c r="AR5" s="242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4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DN5" s="237" t="str">
        <f>'請求書'!D21</f>
        <v>令和</v>
      </c>
      <c r="DO5" s="238"/>
      <c r="DP5" s="238"/>
      <c r="DQ5" s="238"/>
      <c r="DR5" s="238"/>
      <c r="DS5" s="238" t="str">
        <f>'請求書'!F21</f>
        <v>0</v>
      </c>
      <c r="DT5" s="238"/>
      <c r="DU5" s="238"/>
      <c r="DV5" s="238" t="str">
        <f>'請求書'!G21</f>
        <v>5</v>
      </c>
      <c r="DW5" s="238"/>
      <c r="DX5" s="238"/>
      <c r="DY5" s="238" t="s">
        <v>63</v>
      </c>
      <c r="DZ5" s="238"/>
      <c r="EA5" s="238"/>
      <c r="EB5" s="238" t="str">
        <f>'請求書'!J21</f>
        <v>0</v>
      </c>
      <c r="EC5" s="238"/>
      <c r="ED5" s="238"/>
      <c r="EE5" s="238" t="str">
        <f>'請求書'!K21</f>
        <v>3</v>
      </c>
      <c r="EF5" s="238"/>
      <c r="EG5" s="238"/>
      <c r="EH5" s="238" t="s">
        <v>161</v>
      </c>
      <c r="EI5" s="238"/>
      <c r="EJ5" s="238"/>
      <c r="EK5" s="261"/>
      <c r="EL5" s="27"/>
      <c r="EM5" s="27"/>
    </row>
    <row r="6" spans="1:143" ht="18" customHeight="1" thickBot="1">
      <c r="A6" s="251"/>
      <c r="B6" s="252"/>
      <c r="C6" s="252"/>
      <c r="D6" s="252"/>
      <c r="E6" s="252"/>
      <c r="F6" s="253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9"/>
      <c r="AL6" s="235"/>
      <c r="AM6" s="235"/>
      <c r="AN6" s="235"/>
      <c r="AO6" s="235"/>
      <c r="AP6" s="235"/>
      <c r="AQ6" s="235"/>
      <c r="AR6" s="245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7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EL6" s="27"/>
      <c r="EM6" s="27"/>
    </row>
    <row r="7" spans="1:143" ht="18" customHeight="1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W7" s="328" t="s">
        <v>162</v>
      </c>
      <c r="CX7" s="329"/>
      <c r="CY7" s="334" t="s">
        <v>163</v>
      </c>
      <c r="CZ7" s="334"/>
      <c r="DA7" s="334"/>
      <c r="DB7" s="334"/>
      <c r="DC7" s="334"/>
      <c r="DD7" s="334"/>
      <c r="DE7" s="334"/>
      <c r="DF7" s="334"/>
      <c r="DG7" s="334"/>
      <c r="DH7" s="336">
        <f>AU3</f>
        <v>2367500000</v>
      </c>
      <c r="DI7" s="337"/>
      <c r="DJ7" s="337"/>
      <c r="DK7" s="337"/>
      <c r="DL7" s="337"/>
      <c r="DM7" s="337"/>
      <c r="DN7" s="337"/>
      <c r="DO7" s="337"/>
      <c r="DP7" s="337"/>
      <c r="DQ7" s="337"/>
      <c r="DR7" s="337"/>
      <c r="DS7" s="337"/>
      <c r="DT7" s="337"/>
      <c r="DU7" s="337"/>
      <c r="DV7" s="337"/>
      <c r="DW7" s="337"/>
      <c r="DX7" s="337"/>
      <c r="DY7" s="337"/>
      <c r="DZ7" s="337"/>
      <c r="EA7" s="337"/>
      <c r="EB7" s="337"/>
      <c r="EC7" s="337"/>
      <c r="ED7" s="337"/>
      <c r="EE7" s="337"/>
      <c r="EF7" s="337"/>
      <c r="EG7" s="337"/>
      <c r="EH7" s="337"/>
      <c r="EI7" s="337"/>
      <c r="EJ7" s="337"/>
      <c r="EK7" s="338"/>
      <c r="EL7" s="27"/>
      <c r="EM7" s="27"/>
    </row>
    <row r="8" spans="1:143" ht="18" customHeight="1">
      <c r="A8" s="285" t="s">
        <v>15</v>
      </c>
      <c r="B8" s="286"/>
      <c r="C8" s="286"/>
      <c r="D8" s="286" t="s">
        <v>16</v>
      </c>
      <c r="E8" s="286"/>
      <c r="F8" s="291"/>
      <c r="G8" s="294" t="s">
        <v>148</v>
      </c>
      <c r="H8" s="295"/>
      <c r="I8" s="295"/>
      <c r="J8" s="295"/>
      <c r="K8" s="295"/>
      <c r="L8" s="295"/>
      <c r="M8" s="295" t="s">
        <v>18</v>
      </c>
      <c r="N8" s="295"/>
      <c r="O8" s="295"/>
      <c r="P8" s="295"/>
      <c r="Q8" s="295"/>
      <c r="R8" s="295"/>
      <c r="S8" s="295" t="s">
        <v>19</v>
      </c>
      <c r="T8" s="295"/>
      <c r="U8" s="295"/>
      <c r="V8" s="295"/>
      <c r="W8" s="295"/>
      <c r="X8" s="295"/>
      <c r="Y8" s="300" t="s">
        <v>149</v>
      </c>
      <c r="Z8" s="300"/>
      <c r="AA8" s="300"/>
      <c r="AB8" s="300"/>
      <c r="AC8" s="300"/>
      <c r="AD8" s="300"/>
      <c r="AE8" s="262" t="s">
        <v>150</v>
      </c>
      <c r="AF8" s="262"/>
      <c r="AG8" s="262"/>
      <c r="AH8" s="262"/>
      <c r="AI8" s="262"/>
      <c r="AJ8" s="263"/>
      <c r="AK8" s="209" t="s">
        <v>198</v>
      </c>
      <c r="AL8" s="268"/>
      <c r="AM8" s="268"/>
      <c r="AN8" s="268"/>
      <c r="AO8" s="269"/>
      <c r="AP8" s="276" t="s">
        <v>17</v>
      </c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8"/>
      <c r="BN8" s="303" t="s">
        <v>172</v>
      </c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7" t="str">
        <f>G3</f>
        <v>2320600001</v>
      </c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9"/>
      <c r="CW8" s="330"/>
      <c r="CX8" s="331"/>
      <c r="CY8" s="335"/>
      <c r="CZ8" s="335"/>
      <c r="DA8" s="335"/>
      <c r="DB8" s="335"/>
      <c r="DC8" s="335"/>
      <c r="DD8" s="335"/>
      <c r="DE8" s="335"/>
      <c r="DF8" s="335"/>
      <c r="DG8" s="335"/>
      <c r="DH8" s="339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1"/>
      <c r="EL8" s="27"/>
      <c r="EM8" s="27"/>
    </row>
    <row r="9" spans="1:143" ht="18" customHeight="1">
      <c r="A9" s="287"/>
      <c r="B9" s="288"/>
      <c r="C9" s="288"/>
      <c r="D9" s="288"/>
      <c r="E9" s="288"/>
      <c r="F9" s="292"/>
      <c r="G9" s="296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301"/>
      <c r="Z9" s="301"/>
      <c r="AA9" s="301"/>
      <c r="AB9" s="301"/>
      <c r="AC9" s="301"/>
      <c r="AD9" s="301"/>
      <c r="AE9" s="264"/>
      <c r="AF9" s="264"/>
      <c r="AG9" s="264"/>
      <c r="AH9" s="264"/>
      <c r="AI9" s="264"/>
      <c r="AJ9" s="265"/>
      <c r="AK9" s="270"/>
      <c r="AL9" s="271"/>
      <c r="AM9" s="271"/>
      <c r="AN9" s="271"/>
      <c r="AO9" s="272"/>
      <c r="AP9" s="279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1"/>
      <c r="BN9" s="305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10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2"/>
      <c r="CW9" s="330"/>
      <c r="CX9" s="331"/>
      <c r="CY9" s="313" t="s">
        <v>165</v>
      </c>
      <c r="CZ9" s="314"/>
      <c r="DA9" s="314"/>
      <c r="DB9" s="314"/>
      <c r="DC9" s="314"/>
      <c r="DD9" s="314"/>
      <c r="DE9" s="314"/>
      <c r="DF9" s="314"/>
      <c r="DG9" s="314"/>
      <c r="DH9" s="316" t="str">
        <f>AR4</f>
        <v>△△訪問入浴株式会社　　　　　　　　　〇〇訪問サービス事業所
</v>
      </c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8"/>
      <c r="EL9" s="27"/>
      <c r="EM9" s="27"/>
    </row>
    <row r="10" spans="1:143" ht="18" customHeight="1" thickBot="1">
      <c r="A10" s="289"/>
      <c r="B10" s="290"/>
      <c r="C10" s="290"/>
      <c r="D10" s="290"/>
      <c r="E10" s="290"/>
      <c r="F10" s="293"/>
      <c r="G10" s="298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302"/>
      <c r="Z10" s="302"/>
      <c r="AA10" s="302"/>
      <c r="AB10" s="302"/>
      <c r="AC10" s="302"/>
      <c r="AD10" s="302"/>
      <c r="AE10" s="266"/>
      <c r="AF10" s="266"/>
      <c r="AG10" s="266"/>
      <c r="AH10" s="266"/>
      <c r="AI10" s="266"/>
      <c r="AJ10" s="267"/>
      <c r="AK10" s="273"/>
      <c r="AL10" s="274"/>
      <c r="AM10" s="274"/>
      <c r="AN10" s="274"/>
      <c r="AO10" s="275"/>
      <c r="AP10" s="282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4"/>
      <c r="BN10" s="325" t="s">
        <v>173</v>
      </c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14" t="str">
        <f>IF(VLOOKUP(INT($G$3),'受給者一覧'!$B$3:$AX$500,3,FALSE)="",VLOOKUP(INT($G$3),'受給者一覧'!$B$3:$AX$500,2,FALSE),VLOOKUP(INT($G$3),'受給者一覧'!$B$3:$AX$500,3,FALSE))</f>
        <v>保護者　太郎11</v>
      </c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27"/>
      <c r="CW10" s="330"/>
      <c r="CX10" s="331"/>
      <c r="CY10" s="314"/>
      <c r="CZ10" s="314"/>
      <c r="DA10" s="314"/>
      <c r="DB10" s="314"/>
      <c r="DC10" s="314"/>
      <c r="DD10" s="314"/>
      <c r="DE10" s="314"/>
      <c r="DF10" s="314"/>
      <c r="DG10" s="314"/>
      <c r="DH10" s="319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1"/>
      <c r="EL10" s="27"/>
      <c r="EM10" s="27"/>
    </row>
    <row r="11" spans="1:145" ht="18" customHeight="1">
      <c r="A11" s="342">
        <v>1</v>
      </c>
      <c r="B11" s="343"/>
      <c r="C11" s="343"/>
      <c r="D11" s="344" t="str">
        <f>IF(A11&lt;&gt;"",TEXT(DATE(YEAR('請求書'!$D$20),MONTH('請求書'!$D$20),$A11),"AAA"),"")</f>
        <v>水</v>
      </c>
      <c r="E11" s="344"/>
      <c r="F11" s="345"/>
      <c r="G11" s="346">
        <v>1</v>
      </c>
      <c r="H11" s="347"/>
      <c r="I11" s="347"/>
      <c r="J11" s="347"/>
      <c r="K11" s="347"/>
      <c r="L11" s="347"/>
      <c r="M11" s="348">
        <v>0.4166666666666667</v>
      </c>
      <c r="N11" s="348"/>
      <c r="O11" s="348"/>
      <c r="P11" s="348"/>
      <c r="Q11" s="348"/>
      <c r="R11" s="348"/>
      <c r="S11" s="348">
        <v>0.5416666666666666</v>
      </c>
      <c r="T11" s="348"/>
      <c r="U11" s="348"/>
      <c r="V11" s="348"/>
      <c r="W11" s="348"/>
      <c r="X11" s="348"/>
      <c r="Y11" s="349">
        <f aca="true" t="shared" si="0" ref="Y11:Y40">S11-M11</f>
        <v>0.12499999999999994</v>
      </c>
      <c r="Z11" s="349"/>
      <c r="AA11" s="349"/>
      <c r="AB11" s="349"/>
      <c r="AC11" s="349"/>
      <c r="AD11" s="349"/>
      <c r="AE11" s="347"/>
      <c r="AF11" s="347"/>
      <c r="AG11" s="347"/>
      <c r="AH11" s="347"/>
      <c r="AI11" s="347"/>
      <c r="AJ11" s="350"/>
      <c r="AK11" s="351"/>
      <c r="AL11" s="352"/>
      <c r="AM11" s="352"/>
      <c r="AN11" s="352"/>
      <c r="AO11" s="353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3"/>
      <c r="BE11" s="26" t="str">
        <f>IF(G11&lt;&gt;"","1","")</f>
        <v>1</v>
      </c>
      <c r="BF11" s="26" t="str">
        <f>IF(ISERROR(VLOOKUP(BE11,'単価設定'!$G$3:$K$4,2,FALSE)),"",VLOOKUP(BE11,'単価設定'!$G$3:$K$4,2,FALSE))</f>
        <v>051111</v>
      </c>
      <c r="BG11" s="26">
        <f>IF(BF11&lt;&gt;"",IF(COUNTIF(BF$11:BF11,BF11)=1,ROW(),""),"")</f>
        <v>11</v>
      </c>
      <c r="BH11" s="26">
        <f>IF(COUNT($BG:$BG)&lt;ROW($A1),"",INT(INDEX($BF:$BF,SMALL($BG:$BG,ROW($A1)))))</f>
        <v>51111</v>
      </c>
      <c r="BN11" s="354" t="s">
        <v>174</v>
      </c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27"/>
      <c r="CW11" s="330"/>
      <c r="CX11" s="331"/>
      <c r="CY11" s="314"/>
      <c r="CZ11" s="314"/>
      <c r="DA11" s="314"/>
      <c r="DB11" s="314"/>
      <c r="DC11" s="314"/>
      <c r="DD11" s="314"/>
      <c r="DE11" s="314"/>
      <c r="DF11" s="314"/>
      <c r="DG11" s="314"/>
      <c r="DH11" s="319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1"/>
      <c r="EL11" s="27"/>
      <c r="EM11" s="27"/>
      <c r="EN11" s="26">
        <f>IF(BE11="",0,A11)</f>
        <v>1</v>
      </c>
      <c r="EO11" s="26">
        <f>IF(ISERROR(SMALL($EN$11:$EN$41,COUNTIF($EN$11:$EN$41,0)+1)),0,SMALL($EN$11:$EN$41,COUNTIF($EN$11:$EN$41,0)+1))</f>
        <v>1</v>
      </c>
    </row>
    <row r="12" spans="1:145" ht="18" customHeight="1">
      <c r="A12" s="342"/>
      <c r="B12" s="343"/>
      <c r="C12" s="343"/>
      <c r="D12" s="344">
        <f>IF(A12&lt;&gt;"",TEXT(DATE(YEAR('請求書'!$D$20),MONTH('請求書'!$D$20),$A12),"AAA"),"")</f>
      </c>
      <c r="E12" s="344"/>
      <c r="F12" s="345"/>
      <c r="G12" s="356"/>
      <c r="H12" s="357"/>
      <c r="I12" s="357"/>
      <c r="J12" s="357"/>
      <c r="K12" s="357"/>
      <c r="L12" s="357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>
        <f t="shared" si="0"/>
        <v>0</v>
      </c>
      <c r="Z12" s="359"/>
      <c r="AA12" s="359"/>
      <c r="AB12" s="359"/>
      <c r="AC12" s="359"/>
      <c r="AD12" s="359"/>
      <c r="AE12" s="357"/>
      <c r="AF12" s="357"/>
      <c r="AG12" s="357"/>
      <c r="AH12" s="357"/>
      <c r="AI12" s="357"/>
      <c r="AJ12" s="360"/>
      <c r="AK12" s="361"/>
      <c r="AL12" s="362"/>
      <c r="AM12" s="362"/>
      <c r="AN12" s="362"/>
      <c r="AO12" s="363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3"/>
      <c r="BE12" s="26">
        <f aca="true" t="shared" si="1" ref="BE12:BE40">IF(G12&lt;&gt;"","1","")</f>
      </c>
      <c r="BF12" s="26">
        <f>IF(ISERROR(VLOOKUP(BE12,'単価設定'!$G$3:$K$4,2,FALSE)),"",VLOOKUP(BE12,'単価設定'!$G$3:$K$4,2,FALSE))</f>
      </c>
      <c r="BG12" s="26">
        <f>IF(BF12&lt;&gt;"",IF(COUNTIF(BF$11:BF12,BF12)=1,ROW(),""),"")</f>
      </c>
      <c r="BH12" s="26">
        <f>IF(COUNT($BG:$BG)&lt;ROW($A2),"",INT(INDEX($BF:$BF,SMALL($BG:$BG,ROW($A2)))))</f>
      </c>
      <c r="BN12" s="325" t="s">
        <v>175</v>
      </c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14" t="str">
        <f>IF(VLOOKUP(INT($G$3),'受給者一覧'!$B$3:$AX$500,3,FALSE)="","",VLOOKUP(INT($G$3),'受給者一覧'!$B$3:$AX$500,2,FALSE))</f>
        <v>春日井　太郎11</v>
      </c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27"/>
      <c r="CW12" s="330"/>
      <c r="CX12" s="331"/>
      <c r="CY12" s="314"/>
      <c r="CZ12" s="314"/>
      <c r="DA12" s="314"/>
      <c r="DB12" s="314"/>
      <c r="DC12" s="314"/>
      <c r="DD12" s="314"/>
      <c r="DE12" s="314"/>
      <c r="DF12" s="314"/>
      <c r="DG12" s="314"/>
      <c r="DH12" s="319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1"/>
      <c r="EL12" s="27"/>
      <c r="EM12" s="27"/>
      <c r="EN12" s="26">
        <f aca="true" t="shared" si="2" ref="EN12:EN40">IF(BE12="",0,A12)</f>
        <v>0</v>
      </c>
      <c r="EO12" s="26">
        <f>MAX(EN11:EN40)</f>
        <v>1</v>
      </c>
    </row>
    <row r="13" spans="1:144" ht="18" customHeight="1" thickBot="1">
      <c r="A13" s="342"/>
      <c r="B13" s="343"/>
      <c r="C13" s="343"/>
      <c r="D13" s="344">
        <f>IF(A13&lt;&gt;"",TEXT(DATE(YEAR('請求書'!$D$20),MONTH('請求書'!$D$20),$A13),"AAA"),"")</f>
      </c>
      <c r="E13" s="344"/>
      <c r="F13" s="345"/>
      <c r="G13" s="356"/>
      <c r="H13" s="357"/>
      <c r="I13" s="357"/>
      <c r="J13" s="357"/>
      <c r="K13" s="357"/>
      <c r="L13" s="357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9">
        <f t="shared" si="0"/>
        <v>0</v>
      </c>
      <c r="Z13" s="359"/>
      <c r="AA13" s="359"/>
      <c r="AB13" s="359"/>
      <c r="AC13" s="359"/>
      <c r="AD13" s="359"/>
      <c r="AE13" s="357"/>
      <c r="AF13" s="357"/>
      <c r="AG13" s="357"/>
      <c r="AH13" s="357"/>
      <c r="AI13" s="357"/>
      <c r="AJ13" s="360"/>
      <c r="AK13" s="361"/>
      <c r="AL13" s="362"/>
      <c r="AM13" s="362"/>
      <c r="AN13" s="362"/>
      <c r="AO13" s="363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3"/>
      <c r="BE13" s="26">
        <f t="shared" si="1"/>
      </c>
      <c r="BF13" s="26">
        <f>IF(ISERROR(VLOOKUP(BE13,'単価設定'!$G$3:$K$4,2,FALSE)),"",VLOOKUP(BE13,'単価設定'!$G$3:$K$4,2,FALSE))</f>
      </c>
      <c r="BG13" s="26">
        <f>IF(BF13&lt;&gt;"",IF(COUNTIF(BF$11:BF13,BF13)=1,ROW(),""),"")</f>
      </c>
      <c r="BH13" s="26">
        <f>IF(COUNT($BG:$BG)&lt;ROW($A3),"",INT(INDEX($BF:$BF,SMALL($BG:$BG,ROW($A3)))))</f>
      </c>
      <c r="BN13" s="366" t="s">
        <v>176</v>
      </c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5"/>
      <c r="CW13" s="330"/>
      <c r="CX13" s="331"/>
      <c r="CY13" s="314"/>
      <c r="CZ13" s="314"/>
      <c r="DA13" s="314"/>
      <c r="DB13" s="314"/>
      <c r="DC13" s="314"/>
      <c r="DD13" s="314"/>
      <c r="DE13" s="314"/>
      <c r="DF13" s="314"/>
      <c r="DG13" s="314"/>
      <c r="DH13" s="319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1"/>
      <c r="EL13" s="27"/>
      <c r="EM13" s="27"/>
      <c r="EN13" s="26">
        <f t="shared" si="2"/>
        <v>0</v>
      </c>
    </row>
    <row r="14" spans="1:144" ht="18" customHeight="1" thickBot="1">
      <c r="A14" s="342"/>
      <c r="B14" s="343"/>
      <c r="C14" s="343"/>
      <c r="D14" s="344">
        <f>IF(A14&lt;&gt;"",TEXT(DATE(YEAR('請求書'!$D$20),MONTH('請求書'!$D$20),$A14),"AAA"),"")</f>
      </c>
      <c r="E14" s="344"/>
      <c r="F14" s="345"/>
      <c r="G14" s="356"/>
      <c r="H14" s="357"/>
      <c r="I14" s="357"/>
      <c r="J14" s="357"/>
      <c r="K14" s="357"/>
      <c r="L14" s="357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9">
        <f t="shared" si="0"/>
        <v>0</v>
      </c>
      <c r="Z14" s="359"/>
      <c r="AA14" s="359"/>
      <c r="AB14" s="359"/>
      <c r="AC14" s="359"/>
      <c r="AD14" s="359"/>
      <c r="AE14" s="357"/>
      <c r="AF14" s="357"/>
      <c r="AG14" s="357"/>
      <c r="AH14" s="357"/>
      <c r="AI14" s="357"/>
      <c r="AJ14" s="360"/>
      <c r="AK14" s="361"/>
      <c r="AL14" s="362"/>
      <c r="AM14" s="362"/>
      <c r="AN14" s="362"/>
      <c r="AO14" s="363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3"/>
      <c r="BE14" s="26">
        <f t="shared" si="1"/>
      </c>
      <c r="BF14" s="26">
        <f>IF(ISERROR(VLOOKUP(BE14,'単価設定'!$G$3:$K$4,2,FALSE)),"",VLOOKUP(BE14,'単価設定'!$G$3:$K$4,2,FALSE))</f>
      </c>
      <c r="BG14" s="26">
        <f>IF(BF14&lt;&gt;"",IF(COUNTIF(BF$11:BF14,BF14)=1,ROW(),""),"")</f>
      </c>
      <c r="BH14" s="26">
        <f>IF(COUNT($BG:$BG)&lt;ROW($A5),"",INT(INDEX($BF:$BF,SMALL($BG:$BG,ROW($A5)))))</f>
      </c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W14" s="332"/>
      <c r="CX14" s="333"/>
      <c r="CY14" s="315"/>
      <c r="CZ14" s="315"/>
      <c r="DA14" s="315"/>
      <c r="DB14" s="315"/>
      <c r="DC14" s="315"/>
      <c r="DD14" s="315"/>
      <c r="DE14" s="315"/>
      <c r="DF14" s="315"/>
      <c r="DG14" s="315"/>
      <c r="DH14" s="322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4"/>
      <c r="EL14" s="27"/>
      <c r="EM14" s="27"/>
      <c r="EN14" s="26">
        <f t="shared" si="2"/>
        <v>0</v>
      </c>
    </row>
    <row r="15" spans="1:144" ht="18" customHeight="1" thickBot="1">
      <c r="A15" s="342"/>
      <c r="B15" s="343"/>
      <c r="C15" s="343"/>
      <c r="D15" s="344">
        <f>IF(A15&lt;&gt;"",TEXT(DATE(YEAR('請求書'!$D$20),MONTH('請求書'!$D$20),$A15),"AAA"),"")</f>
      </c>
      <c r="E15" s="344"/>
      <c r="F15" s="345"/>
      <c r="G15" s="356"/>
      <c r="H15" s="357"/>
      <c r="I15" s="357"/>
      <c r="J15" s="357"/>
      <c r="K15" s="357"/>
      <c r="L15" s="357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9">
        <f t="shared" si="0"/>
        <v>0</v>
      </c>
      <c r="Z15" s="359"/>
      <c r="AA15" s="359"/>
      <c r="AB15" s="359"/>
      <c r="AC15" s="359"/>
      <c r="AD15" s="359"/>
      <c r="AE15" s="357"/>
      <c r="AF15" s="357"/>
      <c r="AG15" s="357"/>
      <c r="AH15" s="357"/>
      <c r="AI15" s="357"/>
      <c r="AJ15" s="360"/>
      <c r="AK15" s="361"/>
      <c r="AL15" s="362"/>
      <c r="AM15" s="362"/>
      <c r="AN15" s="362"/>
      <c r="AO15" s="363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3"/>
      <c r="BE15" s="26">
        <f t="shared" si="1"/>
      </c>
      <c r="BF15" s="26">
        <f>IF(ISERROR(VLOOKUP(BE15,'単価設定'!$G$3:$K$4,2,FALSE)),"",VLOOKUP(BE15,'単価設定'!$G$3:$K$4,2,FALSE))</f>
      </c>
      <c r="BG15" s="26">
        <f>IF(BF15&lt;&gt;"",IF(COUNTIF(BF$11:BF15,BF15)=1,ROW(),""),"")</f>
      </c>
      <c r="BH15" s="26">
        <f>IF(COUNT($BG:$BG)&lt;ROW($A4),"",INT(INDEX($BF:$BF,SMALL($BG:$BG,ROW($A4)))))</f>
      </c>
      <c r="BN15" s="368" t="s">
        <v>177</v>
      </c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70"/>
      <c r="CF15" s="371">
        <f>VLOOKUP(INT($G$3),'受給者一覧'!$B$3:$AX$500,4,FALSE)</f>
        <v>4600</v>
      </c>
      <c r="CG15" s="369"/>
      <c r="CH15" s="369"/>
      <c r="CI15" s="369"/>
      <c r="CJ15" s="369"/>
      <c r="CK15" s="369"/>
      <c r="CL15" s="369"/>
      <c r="CM15" s="369"/>
      <c r="CN15" s="369"/>
      <c r="CO15" s="372"/>
      <c r="CP15" s="44"/>
      <c r="CQ15" s="44"/>
      <c r="CR15" s="44"/>
      <c r="CS15" s="44"/>
      <c r="CT15" s="44"/>
      <c r="CU15" s="44"/>
      <c r="CW15" s="22"/>
      <c r="CX15" s="22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N15" s="26">
        <f t="shared" si="2"/>
        <v>0</v>
      </c>
    </row>
    <row r="16" spans="1:144" ht="18" customHeight="1" thickBot="1">
      <c r="A16" s="342"/>
      <c r="B16" s="343"/>
      <c r="C16" s="343"/>
      <c r="D16" s="344">
        <f>IF(A16&lt;&gt;"",TEXT(DATE(YEAR('請求書'!$D$20),MONTH('請求書'!$D$20),$A16),"AAA"),"")</f>
      </c>
      <c r="E16" s="344"/>
      <c r="F16" s="345"/>
      <c r="G16" s="356"/>
      <c r="H16" s="357"/>
      <c r="I16" s="357"/>
      <c r="J16" s="357"/>
      <c r="K16" s="357"/>
      <c r="L16" s="357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9">
        <f t="shared" si="0"/>
        <v>0</v>
      </c>
      <c r="Z16" s="359"/>
      <c r="AA16" s="359"/>
      <c r="AB16" s="359"/>
      <c r="AC16" s="359"/>
      <c r="AD16" s="359"/>
      <c r="AE16" s="357"/>
      <c r="AF16" s="357"/>
      <c r="AG16" s="357"/>
      <c r="AH16" s="357"/>
      <c r="AI16" s="357"/>
      <c r="AJ16" s="360"/>
      <c r="AK16" s="361"/>
      <c r="AL16" s="362"/>
      <c r="AM16" s="362"/>
      <c r="AN16" s="362"/>
      <c r="AO16" s="363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3"/>
      <c r="BE16" s="26">
        <f t="shared" si="1"/>
      </c>
      <c r="BF16" s="26">
        <f>IF(ISERROR(VLOOKUP(BE16,'単価設定'!$G$3:$K$4,2,FALSE)),"",VLOOKUP(BE16,'単価設定'!$G$3:$K$4,2,FALSE))</f>
      </c>
      <c r="BG16" s="26">
        <f>IF(BF16&lt;&gt;"",IF(COUNTIF(BF$11:BF16,BF16)=1,ROW(),""),"")</f>
      </c>
      <c r="BH16" s="26">
        <f aca="true" t="shared" si="3" ref="BH16:BH41">IF(COUNT($BG:$BG)&lt;ROW($A6),"",INT(INDEX($BF:$BF,SMALL($BG:$BG,ROW($A6)))))</f>
      </c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3"/>
      <c r="DH16" s="43"/>
      <c r="DI16" s="43"/>
      <c r="DJ16" s="4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6"/>
      <c r="EM16" s="26"/>
      <c r="EN16" s="26">
        <f t="shared" si="2"/>
        <v>0</v>
      </c>
    </row>
    <row r="17" spans="1:144" ht="18" customHeight="1" thickBot="1">
      <c r="A17" s="342"/>
      <c r="B17" s="343"/>
      <c r="C17" s="343"/>
      <c r="D17" s="344">
        <f>IF(A17&lt;&gt;"",TEXT(DATE(YEAR('請求書'!$D$20),MONTH('請求書'!$D$20),$A17),"AAA"),"")</f>
      </c>
      <c r="E17" s="344"/>
      <c r="F17" s="345"/>
      <c r="G17" s="356"/>
      <c r="H17" s="357"/>
      <c r="I17" s="357"/>
      <c r="J17" s="357"/>
      <c r="K17" s="357"/>
      <c r="L17" s="357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>
        <f t="shared" si="0"/>
        <v>0</v>
      </c>
      <c r="Z17" s="359"/>
      <c r="AA17" s="359"/>
      <c r="AB17" s="359"/>
      <c r="AC17" s="359"/>
      <c r="AD17" s="359"/>
      <c r="AE17" s="357"/>
      <c r="AF17" s="357"/>
      <c r="AG17" s="357"/>
      <c r="AH17" s="357"/>
      <c r="AI17" s="357"/>
      <c r="AJ17" s="360"/>
      <c r="AK17" s="361"/>
      <c r="AL17" s="362"/>
      <c r="AM17" s="362"/>
      <c r="AN17" s="362"/>
      <c r="AO17" s="363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3"/>
      <c r="BE17" s="26">
        <f t="shared" si="1"/>
      </c>
      <c r="BF17" s="26">
        <f>IF(ISERROR(VLOOKUP(BE17,'単価設定'!$G$3:$K$4,2,FALSE)),"",VLOOKUP(BE17,'単価設定'!$G$3:$K$4,2,FALSE))</f>
      </c>
      <c r="BG17" s="26">
        <f>IF(BF17&lt;&gt;"",IF(COUNTIF(BF$11:BF17,BF17)=1,ROW(),""),"")</f>
      </c>
      <c r="BH17" s="26">
        <f t="shared" si="3"/>
      </c>
      <c r="BM17" s="58"/>
      <c r="BN17" s="373" t="s">
        <v>178</v>
      </c>
      <c r="BO17" s="374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75"/>
      <c r="CC17" s="379" t="s">
        <v>179</v>
      </c>
      <c r="CD17" s="380"/>
      <c r="CE17" s="380"/>
      <c r="CF17" s="380"/>
      <c r="CG17" s="380"/>
      <c r="CH17" s="380"/>
      <c r="CI17" s="380"/>
      <c r="CJ17" s="380"/>
      <c r="CK17" s="380"/>
      <c r="CL17" s="381"/>
      <c r="CM17" s="382" t="str">
        <f>VLOOKUP(INT($G$3),'受給者一覧'!$B$3:$AZ$500,50,FALSE)&amp;""</f>
        <v>2367500000</v>
      </c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4"/>
      <c r="DG17" s="368" t="s">
        <v>180</v>
      </c>
      <c r="DH17" s="380"/>
      <c r="DI17" s="380"/>
      <c r="DJ17" s="380"/>
      <c r="DK17" s="380"/>
      <c r="DL17" s="380"/>
      <c r="DM17" s="380"/>
      <c r="DN17" s="381"/>
      <c r="DO17" s="386">
        <v>1</v>
      </c>
      <c r="DP17" s="387"/>
      <c r="DQ17" s="368" t="s">
        <v>181</v>
      </c>
      <c r="DR17" s="380"/>
      <c r="DS17" s="380"/>
      <c r="DT17" s="380"/>
      <c r="DU17" s="380"/>
      <c r="DV17" s="380"/>
      <c r="DW17" s="380"/>
      <c r="DX17" s="380"/>
      <c r="DY17" s="380"/>
      <c r="DZ17" s="380"/>
      <c r="EA17" s="381"/>
      <c r="EB17" s="388"/>
      <c r="EC17" s="389"/>
      <c r="ED17" s="389"/>
      <c r="EE17" s="389"/>
      <c r="EF17" s="389"/>
      <c r="EG17" s="389"/>
      <c r="EH17" s="389"/>
      <c r="EI17" s="389"/>
      <c r="EJ17" s="389"/>
      <c r="EK17" s="390"/>
      <c r="EN17" s="26">
        <f t="shared" si="2"/>
        <v>0</v>
      </c>
    </row>
    <row r="18" spans="1:144" ht="18" customHeight="1" thickBot="1">
      <c r="A18" s="342"/>
      <c r="B18" s="343"/>
      <c r="C18" s="343"/>
      <c r="D18" s="344">
        <f>IF(A18&lt;&gt;"",TEXT(DATE(YEAR('請求書'!$D$20),MONTH('請求書'!$D$20),$A18),"AAA"),"")</f>
      </c>
      <c r="E18" s="344"/>
      <c r="F18" s="345"/>
      <c r="G18" s="356"/>
      <c r="H18" s="357"/>
      <c r="I18" s="357"/>
      <c r="J18" s="357"/>
      <c r="K18" s="357"/>
      <c r="L18" s="357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9">
        <f t="shared" si="0"/>
        <v>0</v>
      </c>
      <c r="Z18" s="359"/>
      <c r="AA18" s="359"/>
      <c r="AB18" s="359"/>
      <c r="AC18" s="359"/>
      <c r="AD18" s="359"/>
      <c r="AE18" s="357"/>
      <c r="AF18" s="357"/>
      <c r="AG18" s="357"/>
      <c r="AH18" s="357"/>
      <c r="AI18" s="357"/>
      <c r="AJ18" s="360"/>
      <c r="AK18" s="361"/>
      <c r="AL18" s="362"/>
      <c r="AM18" s="362"/>
      <c r="AN18" s="362"/>
      <c r="AO18" s="363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3"/>
      <c r="BE18" s="26">
        <f t="shared" si="1"/>
      </c>
      <c r="BF18" s="26">
        <f>IF(ISERROR(VLOOKUP(BE18,'単価設定'!$G$3:$K$4,2,FALSE)),"",VLOOKUP(BE18,'単価設定'!$G$3:$K$4,2,FALSE))</f>
      </c>
      <c r="BG18" s="26">
        <f>IF(BF18&lt;&gt;"",IF(COUNTIF(BF$11:BF18,BF18)=1,ROW(),""),"")</f>
      </c>
      <c r="BH18" s="26">
        <f t="shared" si="3"/>
      </c>
      <c r="BN18" s="376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8"/>
      <c r="CC18" s="385" t="s">
        <v>182</v>
      </c>
      <c r="CD18" s="385"/>
      <c r="CE18" s="385"/>
      <c r="CF18" s="385"/>
      <c r="CG18" s="385"/>
      <c r="CH18" s="385"/>
      <c r="CI18" s="385"/>
      <c r="CJ18" s="385"/>
      <c r="CK18" s="385"/>
      <c r="CL18" s="379" t="str">
        <f>VLOOKUP(INT($G$3),'受給者一覧'!$B$3:$AZ$500,51,FALSE)&amp;""</f>
        <v>上限管理事業者A</v>
      </c>
      <c r="CM18" s="369"/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69"/>
      <c r="EA18" s="369"/>
      <c r="EB18" s="369"/>
      <c r="EC18" s="369"/>
      <c r="ED18" s="369"/>
      <c r="EE18" s="369"/>
      <c r="EF18" s="369"/>
      <c r="EG18" s="369"/>
      <c r="EH18" s="369"/>
      <c r="EI18" s="369"/>
      <c r="EJ18" s="369"/>
      <c r="EK18" s="372"/>
      <c r="EN18" s="26">
        <f t="shared" si="2"/>
        <v>0</v>
      </c>
    </row>
    <row r="19" spans="1:144" ht="18" customHeight="1" thickBot="1">
      <c r="A19" s="342"/>
      <c r="B19" s="343"/>
      <c r="C19" s="343"/>
      <c r="D19" s="344">
        <f>IF(A19&lt;&gt;"",TEXT(DATE(YEAR('請求書'!$D$20),MONTH('請求書'!$D$20),$A19),"AAA"),"")</f>
      </c>
      <c r="E19" s="344"/>
      <c r="F19" s="345"/>
      <c r="G19" s="356"/>
      <c r="H19" s="357"/>
      <c r="I19" s="357"/>
      <c r="J19" s="357"/>
      <c r="K19" s="357"/>
      <c r="L19" s="357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9">
        <f t="shared" si="0"/>
        <v>0</v>
      </c>
      <c r="Z19" s="359"/>
      <c r="AA19" s="359"/>
      <c r="AB19" s="359"/>
      <c r="AC19" s="359"/>
      <c r="AD19" s="359"/>
      <c r="AE19" s="357"/>
      <c r="AF19" s="357"/>
      <c r="AG19" s="357"/>
      <c r="AH19" s="357"/>
      <c r="AI19" s="357"/>
      <c r="AJ19" s="360"/>
      <c r="AK19" s="361"/>
      <c r="AL19" s="362"/>
      <c r="AM19" s="362"/>
      <c r="AN19" s="362"/>
      <c r="AO19" s="363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3"/>
      <c r="BE19" s="26">
        <f t="shared" si="1"/>
      </c>
      <c r="BF19" s="26">
        <f>IF(ISERROR(VLOOKUP(BE19,'単価設定'!$G$3:$K$4,2,FALSE)),"",VLOOKUP(BE19,'単価設定'!$G$3:$K$4,2,FALSE))</f>
      </c>
      <c r="BG19" s="26">
        <f>IF(BF19&lt;&gt;"",IF(COUNTIF(BF$11:BF19,BF19)=1,ROW(),""),"")</f>
      </c>
      <c r="BH19" s="26">
        <f t="shared" si="3"/>
      </c>
      <c r="EN19" s="26">
        <f t="shared" si="2"/>
        <v>0</v>
      </c>
    </row>
    <row r="20" spans="1:144" ht="18" customHeight="1">
      <c r="A20" s="342"/>
      <c r="B20" s="343"/>
      <c r="C20" s="343"/>
      <c r="D20" s="344">
        <f>IF(A20&lt;&gt;"",TEXT(DATE(YEAR('請求書'!$D$20),MONTH('請求書'!$D$20),$A20),"AAA"),"")</f>
      </c>
      <c r="E20" s="344"/>
      <c r="F20" s="345"/>
      <c r="G20" s="356"/>
      <c r="H20" s="357"/>
      <c r="I20" s="357"/>
      <c r="J20" s="357"/>
      <c r="K20" s="357"/>
      <c r="L20" s="357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>
        <f t="shared" si="0"/>
        <v>0</v>
      </c>
      <c r="Z20" s="359"/>
      <c r="AA20" s="359"/>
      <c r="AB20" s="359"/>
      <c r="AC20" s="359"/>
      <c r="AD20" s="359"/>
      <c r="AE20" s="357"/>
      <c r="AF20" s="357"/>
      <c r="AG20" s="357"/>
      <c r="AH20" s="357"/>
      <c r="AI20" s="357"/>
      <c r="AJ20" s="360"/>
      <c r="AK20" s="361"/>
      <c r="AL20" s="362"/>
      <c r="AM20" s="362"/>
      <c r="AN20" s="362"/>
      <c r="AO20" s="363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3"/>
      <c r="BE20" s="26">
        <f t="shared" si="1"/>
      </c>
      <c r="BF20" s="26">
        <f>IF(ISERROR(VLOOKUP(BE20,'単価設定'!$G$3:$K$4,2,FALSE)),"",VLOOKUP(BE20,'単価設定'!$G$3:$K$4,2,FALSE))</f>
      </c>
      <c r="BG20" s="26">
        <f>IF(BF20&lt;&gt;"",IF(COUNTIF(BF$11:BF20,BF20)=1,ROW(),""),"")</f>
      </c>
      <c r="BH20" s="26">
        <f t="shared" si="3"/>
      </c>
      <c r="BM20" s="58"/>
      <c r="BN20" s="391" t="s">
        <v>46</v>
      </c>
      <c r="BO20" s="392"/>
      <c r="BP20" s="393"/>
      <c r="BQ20" s="400" t="s">
        <v>141</v>
      </c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2"/>
      <c r="CH20" s="403" t="s">
        <v>142</v>
      </c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5"/>
      <c r="CU20" s="406"/>
      <c r="CV20" s="403" t="s">
        <v>47</v>
      </c>
      <c r="CW20" s="404"/>
      <c r="CX20" s="404"/>
      <c r="CY20" s="404"/>
      <c r="CZ20" s="404"/>
      <c r="DA20" s="404"/>
      <c r="DB20" s="404"/>
      <c r="DC20" s="404"/>
      <c r="DD20" s="404"/>
      <c r="DE20" s="410"/>
      <c r="DF20" s="411" t="s">
        <v>48</v>
      </c>
      <c r="DG20" s="412"/>
      <c r="DH20" s="412"/>
      <c r="DI20" s="413"/>
      <c r="DJ20" s="414" t="s">
        <v>49</v>
      </c>
      <c r="DK20" s="415"/>
      <c r="DL20" s="415"/>
      <c r="DM20" s="415"/>
      <c r="DN20" s="415"/>
      <c r="DO20" s="415"/>
      <c r="DP20" s="415"/>
      <c r="DQ20" s="415"/>
      <c r="DR20" s="415"/>
      <c r="DS20" s="415"/>
      <c r="DT20" s="415"/>
      <c r="DU20" s="416"/>
      <c r="DV20" s="417" t="s">
        <v>50</v>
      </c>
      <c r="DW20" s="418"/>
      <c r="DX20" s="418"/>
      <c r="DY20" s="418"/>
      <c r="DZ20" s="418"/>
      <c r="EA20" s="418"/>
      <c r="EB20" s="418"/>
      <c r="EC20" s="418"/>
      <c r="ED20" s="418"/>
      <c r="EE20" s="418"/>
      <c r="EF20" s="419"/>
      <c r="EG20" s="420"/>
      <c r="EH20" s="421" t="s">
        <v>17</v>
      </c>
      <c r="EI20" s="422"/>
      <c r="EJ20" s="422"/>
      <c r="EK20" s="423"/>
      <c r="EN20" s="26">
        <f t="shared" si="2"/>
        <v>0</v>
      </c>
    </row>
    <row r="21" spans="1:144" ht="18" customHeight="1">
      <c r="A21" s="342"/>
      <c r="B21" s="343"/>
      <c r="C21" s="343"/>
      <c r="D21" s="344">
        <f>IF(A21&lt;&gt;"",TEXT(DATE(YEAR('請求書'!$D$20),MONTH('請求書'!$D$20),$A21),"AAA"),"")</f>
      </c>
      <c r="E21" s="344"/>
      <c r="F21" s="345"/>
      <c r="G21" s="356"/>
      <c r="H21" s="357"/>
      <c r="I21" s="357"/>
      <c r="J21" s="357"/>
      <c r="K21" s="357"/>
      <c r="L21" s="357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9">
        <f t="shared" si="0"/>
        <v>0</v>
      </c>
      <c r="Z21" s="359"/>
      <c r="AA21" s="359"/>
      <c r="AB21" s="359"/>
      <c r="AC21" s="359"/>
      <c r="AD21" s="359"/>
      <c r="AE21" s="357"/>
      <c r="AF21" s="357"/>
      <c r="AG21" s="357"/>
      <c r="AH21" s="357"/>
      <c r="AI21" s="357"/>
      <c r="AJ21" s="360"/>
      <c r="AK21" s="361"/>
      <c r="AL21" s="362"/>
      <c r="AM21" s="362"/>
      <c r="AN21" s="362"/>
      <c r="AO21" s="363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3"/>
      <c r="BE21" s="26">
        <f t="shared" si="1"/>
      </c>
      <c r="BF21" s="26">
        <f>IF(ISERROR(VLOOKUP(BE21,'単価設定'!$G$3:$K$4,2,FALSE)),"",VLOOKUP(BE21,'単価設定'!$G$3:$K$4,2,FALSE))</f>
      </c>
      <c r="BG21" s="26">
        <f>IF(BF21&lt;&gt;"",IF(COUNTIF(BF$11:BF21,BF21)=1,ROW(),""),"")</f>
      </c>
      <c r="BH21" s="26">
        <f t="shared" si="3"/>
      </c>
      <c r="BM21" s="51"/>
      <c r="BN21" s="394"/>
      <c r="BO21" s="395"/>
      <c r="BP21" s="396"/>
      <c r="BQ21" s="407" t="str">
        <f>IF(ISERROR(VLOOKUP(CH21,'単価設定'!$H$3:$K$4,2,FALSE)),"",VLOOKUP(CH21,'単価設定'!$H$3:$K$4,2,FALSE))</f>
        <v>地域訪問入浴サービス</v>
      </c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9"/>
      <c r="CH21" s="424" t="str">
        <f>TEXT(IF(ISERROR(SMALL(BH:BH,ROW(A1))),"",SMALL(BH:BH,ROW(A1))),"000000")</f>
        <v>051111</v>
      </c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6"/>
      <c r="CV21" s="427">
        <f>IF(ISERROR(VLOOKUP(CH21,'単価設定'!$H$3:$K$4,4,FALSE)),"",VLOOKUP(CH21,'単価設定'!$H$3:$K$4,4,FALSE))</f>
        <v>13130</v>
      </c>
      <c r="CW21" s="428"/>
      <c r="CX21" s="428"/>
      <c r="CY21" s="428"/>
      <c r="CZ21" s="428"/>
      <c r="DA21" s="428"/>
      <c r="DB21" s="428"/>
      <c r="DC21" s="428"/>
      <c r="DD21" s="428"/>
      <c r="DE21" s="429"/>
      <c r="DF21" s="430">
        <f>COUNT(G11:L40)</f>
        <v>1</v>
      </c>
      <c r="DG21" s="431"/>
      <c r="DH21" s="431"/>
      <c r="DI21" s="432"/>
      <c r="DJ21" s="433">
        <f aca="true" t="shared" si="4" ref="DJ21:DJ35">IF(CH21="","",CV21*DF21)</f>
        <v>13130</v>
      </c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5"/>
      <c r="DV21" s="433">
        <f aca="true" t="shared" si="5" ref="DV21:DV34">IF(CH21="","",DJ21*0.1)</f>
        <v>1313</v>
      </c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5"/>
      <c r="EH21" s="436"/>
      <c r="EI21" s="314"/>
      <c r="EJ21" s="437"/>
      <c r="EK21" s="438"/>
      <c r="EN21" s="26">
        <f t="shared" si="2"/>
        <v>0</v>
      </c>
    </row>
    <row r="22" spans="1:144" ht="18" customHeight="1">
      <c r="A22" s="342"/>
      <c r="B22" s="343"/>
      <c r="C22" s="343"/>
      <c r="D22" s="344">
        <f>IF(A22&lt;&gt;"",TEXT(DATE(YEAR('請求書'!$D$20),MONTH('請求書'!$D$20),$A22),"AAA"),"")</f>
      </c>
      <c r="E22" s="344"/>
      <c r="F22" s="345"/>
      <c r="G22" s="356"/>
      <c r="H22" s="357"/>
      <c r="I22" s="357"/>
      <c r="J22" s="357"/>
      <c r="K22" s="357"/>
      <c r="L22" s="357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9">
        <f t="shared" si="0"/>
        <v>0</v>
      </c>
      <c r="Z22" s="359"/>
      <c r="AA22" s="359"/>
      <c r="AB22" s="359"/>
      <c r="AC22" s="359"/>
      <c r="AD22" s="359"/>
      <c r="AE22" s="357"/>
      <c r="AF22" s="357"/>
      <c r="AG22" s="357"/>
      <c r="AH22" s="357"/>
      <c r="AI22" s="357"/>
      <c r="AJ22" s="360"/>
      <c r="AK22" s="361"/>
      <c r="AL22" s="362"/>
      <c r="AM22" s="362"/>
      <c r="AN22" s="362"/>
      <c r="AO22" s="363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3"/>
      <c r="BE22" s="26">
        <f t="shared" si="1"/>
      </c>
      <c r="BF22" s="26">
        <f>IF(ISERROR(VLOOKUP(BE22,'単価設定'!$G$3:$K$4,2,FALSE)),"",VLOOKUP(BE22,'単価設定'!$G$3:$K$4,2,FALSE))</f>
      </c>
      <c r="BG22" s="26">
        <f>IF(BF22&lt;&gt;"",IF(COUNTIF(BF$11:BF22,BF22)=1,ROW(),""),"")</f>
      </c>
      <c r="BH22" s="26">
        <f t="shared" si="3"/>
      </c>
      <c r="BN22" s="394"/>
      <c r="BO22" s="395"/>
      <c r="BP22" s="396"/>
      <c r="BQ22" s="407">
        <f>IF(ISERROR(VLOOKUP(CH22,'単価設定'!$H$3:$K$4,2,FALSE)),"",VLOOKUP(CH22,'単価設定'!$H$3:$K$4,2,FALSE))</f>
      </c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9"/>
      <c r="CH22" s="424">
        <f>TEXT(IF(ISERROR(SMALL(BH:BH,ROW(A2))),"",SMALL(BH:BH,ROW(A2))),"000000")</f>
      </c>
      <c r="CI22" s="425"/>
      <c r="CJ22" s="425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6"/>
      <c r="CV22" s="427">
        <f>IF(ISERROR(VLOOKUP(CH22,'単価設定'!$H$3:$K$4,4,FALSE)),"",VLOOKUP(CH22,'単価設定'!$H$3:$K$4,4,FALSE))</f>
      </c>
      <c r="CW22" s="428"/>
      <c r="CX22" s="428"/>
      <c r="CY22" s="428"/>
      <c r="CZ22" s="428"/>
      <c r="DA22" s="428"/>
      <c r="DB22" s="428"/>
      <c r="DC22" s="428"/>
      <c r="DD22" s="428"/>
      <c r="DE22" s="429"/>
      <c r="DF22" s="430">
        <f aca="true" t="shared" si="6" ref="DF22:DF34">IF(CH22&lt;&gt;"",COUNTIF(BF$1:BF$65536,CH22),"")</f>
      </c>
      <c r="DG22" s="431"/>
      <c r="DH22" s="431"/>
      <c r="DI22" s="432"/>
      <c r="DJ22" s="433">
        <f t="shared" si="4"/>
      </c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5"/>
      <c r="DV22" s="433">
        <f t="shared" si="5"/>
      </c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5"/>
      <c r="EH22" s="436"/>
      <c r="EI22" s="314"/>
      <c r="EJ22" s="437"/>
      <c r="EK22" s="438"/>
      <c r="EN22" s="26">
        <f t="shared" si="2"/>
        <v>0</v>
      </c>
    </row>
    <row r="23" spans="1:144" ht="18" customHeight="1">
      <c r="A23" s="342"/>
      <c r="B23" s="343"/>
      <c r="C23" s="343"/>
      <c r="D23" s="344">
        <f>IF(A23&lt;&gt;"",TEXT(DATE(YEAR('請求書'!$D$20),MONTH('請求書'!$D$20),$A23),"AAA"),"")</f>
      </c>
      <c r="E23" s="344"/>
      <c r="F23" s="345"/>
      <c r="G23" s="356"/>
      <c r="H23" s="357"/>
      <c r="I23" s="357"/>
      <c r="J23" s="357"/>
      <c r="K23" s="357"/>
      <c r="L23" s="357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9">
        <f t="shared" si="0"/>
        <v>0</v>
      </c>
      <c r="Z23" s="359"/>
      <c r="AA23" s="359"/>
      <c r="AB23" s="359"/>
      <c r="AC23" s="359"/>
      <c r="AD23" s="359"/>
      <c r="AE23" s="357"/>
      <c r="AF23" s="357"/>
      <c r="AG23" s="357"/>
      <c r="AH23" s="357"/>
      <c r="AI23" s="357"/>
      <c r="AJ23" s="360"/>
      <c r="AK23" s="361"/>
      <c r="AL23" s="362"/>
      <c r="AM23" s="362"/>
      <c r="AN23" s="362"/>
      <c r="AO23" s="363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3"/>
      <c r="BE23" s="26">
        <f t="shared" si="1"/>
      </c>
      <c r="BF23" s="26">
        <f>IF(ISERROR(VLOOKUP(BE23,'単価設定'!$G$3:$K$4,2,FALSE)),"",VLOOKUP(BE23,'単価設定'!$G$3:$K$4,2,FALSE))</f>
      </c>
      <c r="BG23" s="26">
        <f>IF(BF23&lt;&gt;"",IF(COUNTIF(BF$11:BF23,BF23)=1,ROW(),""),"")</f>
      </c>
      <c r="BH23" s="26">
        <f t="shared" si="3"/>
      </c>
      <c r="BN23" s="394"/>
      <c r="BO23" s="395"/>
      <c r="BP23" s="396"/>
      <c r="BQ23" s="407">
        <f>IF(ISERROR(VLOOKUP(CH23,'単価設定'!$H$3:$K$4,2,FALSE)),"",VLOOKUP(CH23,'単価設定'!$H$3:$K$4,2,FALSE))</f>
      </c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9"/>
      <c r="CH23" s="424">
        <f>TEXT(IF(ISERROR(SMALL(BH:BH,ROW(A3))),"",SMALL(BH:BH,ROW(A3))),"000000")</f>
      </c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6"/>
      <c r="CV23" s="427">
        <f>IF(ISERROR(VLOOKUP(CH23,'単価設定'!$H$3:$K$4,4,FALSE)),"",VLOOKUP(CH23,'単価設定'!$H$3:$K$4,4,FALSE))</f>
      </c>
      <c r="CW23" s="428"/>
      <c r="CX23" s="428"/>
      <c r="CY23" s="428"/>
      <c r="CZ23" s="428"/>
      <c r="DA23" s="428"/>
      <c r="DB23" s="428"/>
      <c r="DC23" s="428"/>
      <c r="DD23" s="428"/>
      <c r="DE23" s="429"/>
      <c r="DF23" s="430">
        <f t="shared" si="6"/>
      </c>
      <c r="DG23" s="431"/>
      <c r="DH23" s="431"/>
      <c r="DI23" s="432"/>
      <c r="DJ23" s="433">
        <f t="shared" si="4"/>
      </c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5"/>
      <c r="DV23" s="433">
        <f t="shared" si="5"/>
      </c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5"/>
      <c r="EH23" s="436"/>
      <c r="EI23" s="314"/>
      <c r="EJ23" s="437"/>
      <c r="EK23" s="438"/>
      <c r="EN23" s="26">
        <f t="shared" si="2"/>
        <v>0</v>
      </c>
    </row>
    <row r="24" spans="1:144" ht="18" customHeight="1">
      <c r="A24" s="342"/>
      <c r="B24" s="343"/>
      <c r="C24" s="343"/>
      <c r="D24" s="344">
        <f>IF(A24&lt;&gt;"",TEXT(DATE(YEAR('請求書'!$D$20),MONTH('請求書'!$D$20),$A24),"AAA"),"")</f>
      </c>
      <c r="E24" s="344"/>
      <c r="F24" s="345"/>
      <c r="G24" s="356"/>
      <c r="H24" s="357"/>
      <c r="I24" s="357"/>
      <c r="J24" s="357"/>
      <c r="K24" s="357"/>
      <c r="L24" s="357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9">
        <f t="shared" si="0"/>
        <v>0</v>
      </c>
      <c r="Z24" s="359"/>
      <c r="AA24" s="359"/>
      <c r="AB24" s="359"/>
      <c r="AC24" s="359"/>
      <c r="AD24" s="359"/>
      <c r="AE24" s="357"/>
      <c r="AF24" s="357"/>
      <c r="AG24" s="357"/>
      <c r="AH24" s="357"/>
      <c r="AI24" s="357"/>
      <c r="AJ24" s="360"/>
      <c r="AK24" s="361"/>
      <c r="AL24" s="362"/>
      <c r="AM24" s="362"/>
      <c r="AN24" s="362"/>
      <c r="AO24" s="363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3"/>
      <c r="BE24" s="26">
        <f t="shared" si="1"/>
      </c>
      <c r="BF24" s="26">
        <f>IF(ISERROR(VLOOKUP(BE24,'単価設定'!$G$3:$K$4,2,FALSE)),"",VLOOKUP(BE24,'単価設定'!$G$3:$K$4,2,FALSE))</f>
      </c>
      <c r="BG24" s="26">
        <f>IF(BF24&lt;&gt;"",IF(COUNTIF(BF$11:BF24,BF24)=1,ROW(),""),"")</f>
      </c>
      <c r="BH24" s="26">
        <f t="shared" si="3"/>
      </c>
      <c r="BN24" s="394"/>
      <c r="BO24" s="395"/>
      <c r="BP24" s="396"/>
      <c r="BQ24" s="407">
        <f>IF(ISERROR(VLOOKUP(CH24,'単価設定'!$H$3:$K$4,2,FALSE)),"",VLOOKUP(CH24,'単価設定'!$H$3:$K$4,2,FALSE))</f>
      </c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9"/>
      <c r="CH24" s="424">
        <f>TEXT(IF(ISERROR(SMALL(BH:BH,ROW(A5))),"",SMALL(BH:BH,ROW(A5))),"000000")</f>
      </c>
      <c r="CI24" s="425"/>
      <c r="CJ24" s="425"/>
      <c r="CK24" s="425"/>
      <c r="CL24" s="425"/>
      <c r="CM24" s="425"/>
      <c r="CN24" s="425"/>
      <c r="CO24" s="425"/>
      <c r="CP24" s="425"/>
      <c r="CQ24" s="425"/>
      <c r="CR24" s="425"/>
      <c r="CS24" s="425"/>
      <c r="CT24" s="425"/>
      <c r="CU24" s="426"/>
      <c r="CV24" s="427">
        <f>IF(ISERROR(VLOOKUP(CH24,'単価設定'!$H$3:$K$4,4,FALSE)),"",VLOOKUP(CH24,'単価設定'!$H$3:$K$4,4,FALSE))</f>
      </c>
      <c r="CW24" s="428"/>
      <c r="CX24" s="428"/>
      <c r="CY24" s="428"/>
      <c r="CZ24" s="428"/>
      <c r="DA24" s="428"/>
      <c r="DB24" s="428"/>
      <c r="DC24" s="428"/>
      <c r="DD24" s="428"/>
      <c r="DE24" s="429"/>
      <c r="DF24" s="430">
        <f t="shared" si="6"/>
      </c>
      <c r="DG24" s="431"/>
      <c r="DH24" s="431"/>
      <c r="DI24" s="432"/>
      <c r="DJ24" s="433">
        <f t="shared" si="4"/>
      </c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5"/>
      <c r="DV24" s="433">
        <f t="shared" si="5"/>
      </c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5"/>
      <c r="EH24" s="436"/>
      <c r="EI24" s="314"/>
      <c r="EJ24" s="437"/>
      <c r="EK24" s="438"/>
      <c r="EL24" s="236"/>
      <c r="EM24" s="236"/>
      <c r="EN24" s="26">
        <f t="shared" si="2"/>
        <v>0</v>
      </c>
    </row>
    <row r="25" spans="1:144" ht="18" customHeight="1">
      <c r="A25" s="342"/>
      <c r="B25" s="343"/>
      <c r="C25" s="343"/>
      <c r="D25" s="344">
        <f>IF(A25&lt;&gt;"",TEXT(DATE(YEAR('請求書'!$D$20),MONTH('請求書'!$D$20),$A25),"AAA"),"")</f>
      </c>
      <c r="E25" s="344"/>
      <c r="F25" s="345"/>
      <c r="G25" s="356"/>
      <c r="H25" s="357"/>
      <c r="I25" s="357"/>
      <c r="J25" s="357"/>
      <c r="K25" s="357"/>
      <c r="L25" s="357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9">
        <f t="shared" si="0"/>
        <v>0</v>
      </c>
      <c r="Z25" s="359"/>
      <c r="AA25" s="359"/>
      <c r="AB25" s="359"/>
      <c r="AC25" s="359"/>
      <c r="AD25" s="359"/>
      <c r="AE25" s="357"/>
      <c r="AF25" s="357"/>
      <c r="AG25" s="357"/>
      <c r="AH25" s="357"/>
      <c r="AI25" s="357"/>
      <c r="AJ25" s="360"/>
      <c r="AK25" s="361"/>
      <c r="AL25" s="362"/>
      <c r="AM25" s="362"/>
      <c r="AN25" s="362"/>
      <c r="AO25" s="363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3"/>
      <c r="BE25" s="26">
        <f t="shared" si="1"/>
      </c>
      <c r="BF25" s="26">
        <f>IF(ISERROR(VLOOKUP(BE25,'単価設定'!$G$3:$K$4,2,FALSE)),"",VLOOKUP(BE25,'単価設定'!$G$3:$K$4,2,FALSE))</f>
      </c>
      <c r="BG25" s="26">
        <f>IF(BF25&lt;&gt;"",IF(COUNTIF(BF$11:BF25,BF25)=1,ROW(),""),"")</f>
      </c>
      <c r="BH25" s="26">
        <f t="shared" si="3"/>
      </c>
      <c r="BN25" s="394"/>
      <c r="BO25" s="395"/>
      <c r="BP25" s="396"/>
      <c r="BQ25" s="407">
        <f>IF(ISERROR(VLOOKUP(CH25,'単価設定'!$H$3:$K$4,2,FALSE)),"",VLOOKUP(CH25,'単価設定'!$H$3:$K$4,2,FALSE))</f>
      </c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9"/>
      <c r="CH25" s="424">
        <f>TEXT(IF(ISERROR(SMALL(BH:BH,ROW(A4))),"",SMALL(BH:BH,ROW(A4))),"000000")</f>
      </c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6"/>
      <c r="CV25" s="427">
        <f>IF(ISERROR(VLOOKUP(CH25,'単価設定'!$H$3:$K$4,4,FALSE)),"",VLOOKUP(CH25,'単価設定'!$H$3:$K$4,4,FALSE))</f>
      </c>
      <c r="CW25" s="428"/>
      <c r="CX25" s="428"/>
      <c r="CY25" s="428"/>
      <c r="CZ25" s="428"/>
      <c r="DA25" s="428"/>
      <c r="DB25" s="428"/>
      <c r="DC25" s="428"/>
      <c r="DD25" s="428"/>
      <c r="DE25" s="429"/>
      <c r="DF25" s="430">
        <f t="shared" si="6"/>
      </c>
      <c r="DG25" s="431"/>
      <c r="DH25" s="431"/>
      <c r="DI25" s="432"/>
      <c r="DJ25" s="433">
        <f t="shared" si="4"/>
      </c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5"/>
      <c r="DV25" s="433">
        <f t="shared" si="5"/>
      </c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5"/>
      <c r="EH25" s="436"/>
      <c r="EI25" s="314"/>
      <c r="EJ25" s="437"/>
      <c r="EK25" s="438"/>
      <c r="EN25" s="26">
        <f t="shared" si="2"/>
        <v>0</v>
      </c>
    </row>
    <row r="26" spans="1:144" ht="18" customHeight="1">
      <c r="A26" s="342"/>
      <c r="B26" s="343"/>
      <c r="C26" s="343"/>
      <c r="D26" s="344">
        <f>IF(A26&lt;&gt;"",TEXT(DATE(YEAR('請求書'!$D$20),MONTH('請求書'!$D$20),$A26),"AAA"),"")</f>
      </c>
      <c r="E26" s="344"/>
      <c r="F26" s="345"/>
      <c r="G26" s="356"/>
      <c r="H26" s="357"/>
      <c r="I26" s="357"/>
      <c r="J26" s="357"/>
      <c r="K26" s="357"/>
      <c r="L26" s="357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9">
        <f t="shared" si="0"/>
        <v>0</v>
      </c>
      <c r="Z26" s="359"/>
      <c r="AA26" s="359"/>
      <c r="AB26" s="359"/>
      <c r="AC26" s="359"/>
      <c r="AD26" s="359"/>
      <c r="AE26" s="357"/>
      <c r="AF26" s="357"/>
      <c r="AG26" s="357"/>
      <c r="AH26" s="357"/>
      <c r="AI26" s="357"/>
      <c r="AJ26" s="360"/>
      <c r="AK26" s="361"/>
      <c r="AL26" s="362"/>
      <c r="AM26" s="362"/>
      <c r="AN26" s="362"/>
      <c r="AO26" s="363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3"/>
      <c r="BE26" s="26">
        <f t="shared" si="1"/>
      </c>
      <c r="BF26" s="26">
        <f>IF(ISERROR(VLOOKUP(BE26,'単価設定'!$G$3:$K$4,2,FALSE)),"",VLOOKUP(BE26,'単価設定'!$G$3:$K$4,2,FALSE))</f>
      </c>
      <c r="BG26" s="26">
        <f>IF(BF26&lt;&gt;"",IF(COUNTIF(BF$11:BF26,BF26)=1,ROW(),""),"")</f>
      </c>
      <c r="BH26" s="26">
        <f t="shared" si="3"/>
      </c>
      <c r="BN26" s="394"/>
      <c r="BO26" s="395"/>
      <c r="BP26" s="396"/>
      <c r="BQ26" s="407">
        <f>IF(ISERROR(VLOOKUP(CH26,'単価設定'!$H$3:$K$4,2,FALSE)),"",VLOOKUP(CH26,'単価設定'!$H$3:$K$4,2,FALSE))</f>
      </c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9"/>
      <c r="CH26" s="424">
        <f aca="true" t="shared" si="7" ref="CH26:CH34">TEXT(IF(ISERROR(SMALL(BH$1:BH$65536,ROW(A6))),"",SMALL(BH$1:BH$65536,ROW(A6))),"000000")</f>
      </c>
      <c r="CI26" s="425"/>
      <c r="CJ26" s="425"/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6"/>
      <c r="CV26" s="427">
        <f>IF(ISERROR(VLOOKUP(CH26,'単価設定'!$H$3:$K$4,4,FALSE)),"",VLOOKUP(CH26,'単価設定'!$H$3:$K$4,4,FALSE))</f>
      </c>
      <c r="CW26" s="428"/>
      <c r="CX26" s="428"/>
      <c r="CY26" s="428"/>
      <c r="CZ26" s="428"/>
      <c r="DA26" s="428"/>
      <c r="DB26" s="428"/>
      <c r="DC26" s="428"/>
      <c r="DD26" s="428"/>
      <c r="DE26" s="429"/>
      <c r="DF26" s="430">
        <f t="shared" si="6"/>
      </c>
      <c r="DG26" s="431"/>
      <c r="DH26" s="431"/>
      <c r="DI26" s="432"/>
      <c r="DJ26" s="433">
        <f t="shared" si="4"/>
      </c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5"/>
      <c r="DV26" s="433">
        <f t="shared" si="5"/>
      </c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5"/>
      <c r="EH26" s="436"/>
      <c r="EI26" s="314"/>
      <c r="EJ26" s="437"/>
      <c r="EK26" s="438"/>
      <c r="EN26" s="26">
        <f t="shared" si="2"/>
        <v>0</v>
      </c>
    </row>
    <row r="27" spans="1:144" ht="18" customHeight="1">
      <c r="A27" s="342"/>
      <c r="B27" s="343"/>
      <c r="C27" s="343"/>
      <c r="D27" s="344">
        <f>IF(A27&lt;&gt;"",TEXT(DATE(YEAR('請求書'!$D$20),MONTH('請求書'!$D$20),$A27),"AAA"),"")</f>
      </c>
      <c r="E27" s="344"/>
      <c r="F27" s="345"/>
      <c r="G27" s="356"/>
      <c r="H27" s="357"/>
      <c r="I27" s="357"/>
      <c r="J27" s="357"/>
      <c r="K27" s="357"/>
      <c r="L27" s="357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9">
        <f t="shared" si="0"/>
        <v>0</v>
      </c>
      <c r="Z27" s="359"/>
      <c r="AA27" s="359"/>
      <c r="AB27" s="359"/>
      <c r="AC27" s="359"/>
      <c r="AD27" s="359"/>
      <c r="AE27" s="357"/>
      <c r="AF27" s="357"/>
      <c r="AG27" s="357"/>
      <c r="AH27" s="357"/>
      <c r="AI27" s="357"/>
      <c r="AJ27" s="360"/>
      <c r="AK27" s="361"/>
      <c r="AL27" s="362"/>
      <c r="AM27" s="362"/>
      <c r="AN27" s="362"/>
      <c r="AO27" s="363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3"/>
      <c r="BE27" s="26">
        <f t="shared" si="1"/>
      </c>
      <c r="BF27" s="26">
        <f>IF(ISERROR(VLOOKUP(BE27,'単価設定'!$G$3:$K$4,2,FALSE)),"",VLOOKUP(BE27,'単価設定'!$G$3:$K$4,2,FALSE))</f>
      </c>
      <c r="BG27" s="26">
        <f>IF(BF27&lt;&gt;"",IF(COUNTIF(BF$11:BF27,BF27)=1,ROW(),""),"")</f>
      </c>
      <c r="BH27" s="26">
        <f t="shared" si="3"/>
      </c>
      <c r="BN27" s="394"/>
      <c r="BO27" s="395"/>
      <c r="BP27" s="396"/>
      <c r="BQ27" s="407">
        <f>IF(ISERROR(VLOOKUP(CH27,'単価設定'!$H$3:$K$4,2,FALSE)),"",VLOOKUP(CH27,'単価設定'!$H$3:$K$4,2,FALSE))</f>
      </c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9"/>
      <c r="CH27" s="424">
        <f t="shared" si="7"/>
      </c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6"/>
      <c r="CV27" s="427">
        <f>IF(ISERROR(VLOOKUP(CH27,'単価設定'!$H$3:$K$4,4,FALSE)),"",VLOOKUP(CH27,'単価設定'!$H$3:$K$4,4,FALSE))</f>
      </c>
      <c r="CW27" s="428"/>
      <c r="CX27" s="428"/>
      <c r="CY27" s="428"/>
      <c r="CZ27" s="428"/>
      <c r="DA27" s="428"/>
      <c r="DB27" s="428"/>
      <c r="DC27" s="428"/>
      <c r="DD27" s="428"/>
      <c r="DE27" s="429"/>
      <c r="DF27" s="430">
        <f t="shared" si="6"/>
      </c>
      <c r="DG27" s="431"/>
      <c r="DH27" s="431"/>
      <c r="DI27" s="432"/>
      <c r="DJ27" s="433">
        <f t="shared" si="4"/>
      </c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5"/>
      <c r="DV27" s="433">
        <f t="shared" si="5"/>
      </c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5"/>
      <c r="EH27" s="436"/>
      <c r="EI27" s="314"/>
      <c r="EJ27" s="437"/>
      <c r="EK27" s="438"/>
      <c r="EN27" s="26">
        <f t="shared" si="2"/>
        <v>0</v>
      </c>
    </row>
    <row r="28" spans="1:144" ht="18" customHeight="1">
      <c r="A28" s="342"/>
      <c r="B28" s="343"/>
      <c r="C28" s="343"/>
      <c r="D28" s="344">
        <f>IF(A28&lt;&gt;"",TEXT(DATE(YEAR('請求書'!$D$20),MONTH('請求書'!$D$20),$A28),"AAA"),"")</f>
      </c>
      <c r="E28" s="344"/>
      <c r="F28" s="345"/>
      <c r="G28" s="356"/>
      <c r="H28" s="357"/>
      <c r="I28" s="357"/>
      <c r="J28" s="357"/>
      <c r="K28" s="357"/>
      <c r="L28" s="357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9">
        <f t="shared" si="0"/>
        <v>0</v>
      </c>
      <c r="Z28" s="359"/>
      <c r="AA28" s="359"/>
      <c r="AB28" s="359"/>
      <c r="AC28" s="359"/>
      <c r="AD28" s="359"/>
      <c r="AE28" s="357"/>
      <c r="AF28" s="357"/>
      <c r="AG28" s="357"/>
      <c r="AH28" s="357"/>
      <c r="AI28" s="357"/>
      <c r="AJ28" s="360"/>
      <c r="AK28" s="361"/>
      <c r="AL28" s="362"/>
      <c r="AM28" s="362"/>
      <c r="AN28" s="362"/>
      <c r="AO28" s="363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3"/>
      <c r="BE28" s="26">
        <f t="shared" si="1"/>
      </c>
      <c r="BF28" s="26">
        <f>IF(ISERROR(VLOOKUP(BE28,'単価設定'!$G$3:$K$4,2,FALSE)),"",VLOOKUP(BE28,'単価設定'!$G$3:$K$4,2,FALSE))</f>
      </c>
      <c r="BG28" s="26">
        <f>IF(BF28&lt;&gt;"",IF(COUNTIF(BF$11:BF28,BF28)=1,ROW(),""),"")</f>
      </c>
      <c r="BH28" s="26">
        <f t="shared" si="3"/>
      </c>
      <c r="BN28" s="394"/>
      <c r="BO28" s="395"/>
      <c r="BP28" s="396"/>
      <c r="BQ28" s="407">
        <f>IF(ISERROR(VLOOKUP(CH28,'単価設定'!$H$3:$K$4,2,FALSE)),"",VLOOKUP(CH28,'単価設定'!$H$3:$K$4,2,FALSE))</f>
      </c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9"/>
      <c r="CH28" s="424">
        <f t="shared" si="7"/>
      </c>
      <c r="CI28" s="425"/>
      <c r="CJ28" s="425"/>
      <c r="CK28" s="425"/>
      <c r="CL28" s="425"/>
      <c r="CM28" s="425"/>
      <c r="CN28" s="425"/>
      <c r="CO28" s="425"/>
      <c r="CP28" s="425"/>
      <c r="CQ28" s="425"/>
      <c r="CR28" s="425"/>
      <c r="CS28" s="425"/>
      <c r="CT28" s="425"/>
      <c r="CU28" s="426"/>
      <c r="CV28" s="427">
        <f>IF(ISERROR(VLOOKUP(CH28,'単価設定'!$H$3:$K$4,4,FALSE)),"",VLOOKUP(CH28,'単価設定'!$H$3:$K$4,4,FALSE))</f>
      </c>
      <c r="CW28" s="428"/>
      <c r="CX28" s="428"/>
      <c r="CY28" s="428"/>
      <c r="CZ28" s="428"/>
      <c r="DA28" s="428"/>
      <c r="DB28" s="428"/>
      <c r="DC28" s="428"/>
      <c r="DD28" s="428"/>
      <c r="DE28" s="429"/>
      <c r="DF28" s="430">
        <f t="shared" si="6"/>
      </c>
      <c r="DG28" s="431"/>
      <c r="DH28" s="431"/>
      <c r="DI28" s="432"/>
      <c r="DJ28" s="433">
        <f t="shared" si="4"/>
      </c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5"/>
      <c r="DV28" s="433">
        <f t="shared" si="5"/>
      </c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5"/>
      <c r="EH28" s="436"/>
      <c r="EI28" s="314"/>
      <c r="EJ28" s="437"/>
      <c r="EK28" s="438"/>
      <c r="EN28" s="26">
        <f t="shared" si="2"/>
        <v>0</v>
      </c>
    </row>
    <row r="29" spans="1:144" ht="18" customHeight="1">
      <c r="A29" s="342"/>
      <c r="B29" s="343"/>
      <c r="C29" s="343"/>
      <c r="D29" s="344">
        <f>IF(A29&lt;&gt;"",TEXT(DATE(YEAR('請求書'!$D$20),MONTH('請求書'!$D$20),$A29),"AAA"),"")</f>
      </c>
      <c r="E29" s="344"/>
      <c r="F29" s="345"/>
      <c r="G29" s="356"/>
      <c r="H29" s="357"/>
      <c r="I29" s="357"/>
      <c r="J29" s="357"/>
      <c r="K29" s="357"/>
      <c r="L29" s="357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9">
        <f t="shared" si="0"/>
        <v>0</v>
      </c>
      <c r="Z29" s="359"/>
      <c r="AA29" s="359"/>
      <c r="AB29" s="359"/>
      <c r="AC29" s="359"/>
      <c r="AD29" s="359"/>
      <c r="AE29" s="357"/>
      <c r="AF29" s="357"/>
      <c r="AG29" s="357"/>
      <c r="AH29" s="357"/>
      <c r="AI29" s="357"/>
      <c r="AJ29" s="360"/>
      <c r="AK29" s="361"/>
      <c r="AL29" s="362"/>
      <c r="AM29" s="362"/>
      <c r="AN29" s="362"/>
      <c r="AO29" s="363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3"/>
      <c r="BE29" s="26">
        <f t="shared" si="1"/>
      </c>
      <c r="BF29" s="26">
        <f>IF(ISERROR(VLOOKUP(BE29,'単価設定'!$G$3:$K$4,2,FALSE)),"",VLOOKUP(BE29,'単価設定'!$G$3:$K$4,2,FALSE))</f>
      </c>
      <c r="BG29" s="26">
        <f>IF(BF29&lt;&gt;"",IF(COUNTIF(BF$11:BF29,BF29)=1,ROW(),""),"")</f>
      </c>
      <c r="BH29" s="26">
        <f t="shared" si="3"/>
      </c>
      <c r="BN29" s="394"/>
      <c r="BO29" s="395"/>
      <c r="BP29" s="396"/>
      <c r="BQ29" s="407">
        <f>IF(ISERROR(VLOOKUP(CH29,'単価設定'!$H$3:$K$4,2,FALSE)),"",VLOOKUP(CH29,'単価設定'!$H$3:$K$4,2,FALSE))</f>
      </c>
      <c r="BR29" s="408"/>
      <c r="BS29" s="408"/>
      <c r="BT29" s="408"/>
      <c r="BU29" s="408"/>
      <c r="BV29" s="408"/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9"/>
      <c r="CH29" s="424">
        <f t="shared" si="7"/>
      </c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6"/>
      <c r="CV29" s="427">
        <f>IF(ISERROR(VLOOKUP(CH29,'単価設定'!$H$3:$K$4,4,FALSE)),"",VLOOKUP(CH29,'単価設定'!$H$3:$K$4,4,FALSE))</f>
      </c>
      <c r="CW29" s="428"/>
      <c r="CX29" s="428"/>
      <c r="CY29" s="428"/>
      <c r="CZ29" s="428"/>
      <c r="DA29" s="428"/>
      <c r="DB29" s="428"/>
      <c r="DC29" s="428"/>
      <c r="DD29" s="428"/>
      <c r="DE29" s="429"/>
      <c r="DF29" s="430">
        <f t="shared" si="6"/>
      </c>
      <c r="DG29" s="431"/>
      <c r="DH29" s="431"/>
      <c r="DI29" s="432"/>
      <c r="DJ29" s="433">
        <f t="shared" si="4"/>
      </c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5"/>
      <c r="DV29" s="433">
        <f t="shared" si="5"/>
      </c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5"/>
      <c r="EH29" s="436"/>
      <c r="EI29" s="314"/>
      <c r="EJ29" s="437"/>
      <c r="EK29" s="438"/>
      <c r="EN29" s="26">
        <f t="shared" si="2"/>
        <v>0</v>
      </c>
    </row>
    <row r="30" spans="1:144" ht="18" customHeight="1">
      <c r="A30" s="342"/>
      <c r="B30" s="343"/>
      <c r="C30" s="343"/>
      <c r="D30" s="344">
        <f>IF(A30&lt;&gt;"",TEXT(DATE(YEAR('請求書'!$D$20),MONTH('請求書'!$D$20),$A30),"AAA"),"")</f>
      </c>
      <c r="E30" s="344"/>
      <c r="F30" s="345"/>
      <c r="G30" s="356"/>
      <c r="H30" s="357"/>
      <c r="I30" s="357"/>
      <c r="J30" s="357"/>
      <c r="K30" s="357"/>
      <c r="L30" s="357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9">
        <f t="shared" si="0"/>
        <v>0</v>
      </c>
      <c r="Z30" s="359"/>
      <c r="AA30" s="359"/>
      <c r="AB30" s="359"/>
      <c r="AC30" s="359"/>
      <c r="AD30" s="359"/>
      <c r="AE30" s="357"/>
      <c r="AF30" s="357"/>
      <c r="AG30" s="357"/>
      <c r="AH30" s="357"/>
      <c r="AI30" s="357"/>
      <c r="AJ30" s="360"/>
      <c r="AK30" s="361"/>
      <c r="AL30" s="362"/>
      <c r="AM30" s="362"/>
      <c r="AN30" s="362"/>
      <c r="AO30" s="363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3"/>
      <c r="BE30" s="26">
        <f t="shared" si="1"/>
      </c>
      <c r="BF30" s="26">
        <f>IF(ISERROR(VLOOKUP(BE30,'単価設定'!$G$3:$K$4,2,FALSE)),"",VLOOKUP(BE30,'単価設定'!$G$3:$K$4,2,FALSE))</f>
      </c>
      <c r="BG30" s="26">
        <f>IF(BF30&lt;&gt;"",IF(COUNTIF(BF$11:BF30,BF30)=1,ROW(),""),"")</f>
      </c>
      <c r="BH30" s="26">
        <f t="shared" si="3"/>
      </c>
      <c r="BN30" s="394"/>
      <c r="BO30" s="395"/>
      <c r="BP30" s="396"/>
      <c r="BQ30" s="407">
        <f>IF(ISERROR(VLOOKUP(CH30,'単価設定'!$H$3:$K$4,2,FALSE)),"",VLOOKUP(CH30,'単価設定'!$H$3:$K$4,2,FALSE))</f>
      </c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9"/>
      <c r="CH30" s="424">
        <f t="shared" si="7"/>
      </c>
      <c r="CI30" s="425"/>
      <c r="CJ30" s="425"/>
      <c r="CK30" s="425"/>
      <c r="CL30" s="425"/>
      <c r="CM30" s="425"/>
      <c r="CN30" s="425"/>
      <c r="CO30" s="425"/>
      <c r="CP30" s="425"/>
      <c r="CQ30" s="425"/>
      <c r="CR30" s="425"/>
      <c r="CS30" s="425"/>
      <c r="CT30" s="425"/>
      <c r="CU30" s="426"/>
      <c r="CV30" s="427">
        <f>IF(ISERROR(VLOOKUP(CH30,'単価設定'!$H$3:$K$4,4,FALSE)),"",VLOOKUP(CH30,'単価設定'!$H$3:$K$4,4,FALSE))</f>
      </c>
      <c r="CW30" s="428"/>
      <c r="CX30" s="428"/>
      <c r="CY30" s="428"/>
      <c r="CZ30" s="428"/>
      <c r="DA30" s="428"/>
      <c r="DB30" s="428"/>
      <c r="DC30" s="428"/>
      <c r="DD30" s="428"/>
      <c r="DE30" s="429"/>
      <c r="DF30" s="430">
        <f t="shared" si="6"/>
      </c>
      <c r="DG30" s="431"/>
      <c r="DH30" s="431"/>
      <c r="DI30" s="432"/>
      <c r="DJ30" s="433">
        <f t="shared" si="4"/>
      </c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5"/>
      <c r="DV30" s="433">
        <f t="shared" si="5"/>
      </c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5"/>
      <c r="EH30" s="436"/>
      <c r="EI30" s="314"/>
      <c r="EJ30" s="437"/>
      <c r="EK30" s="438"/>
      <c r="EN30" s="26">
        <f t="shared" si="2"/>
        <v>0</v>
      </c>
    </row>
    <row r="31" spans="1:144" ht="18" customHeight="1">
      <c r="A31" s="342"/>
      <c r="B31" s="343"/>
      <c r="C31" s="343"/>
      <c r="D31" s="344">
        <f>IF(A31&lt;&gt;"",TEXT(DATE(YEAR('請求書'!$D$20),MONTH('請求書'!$D$20),$A31),"AAA"),"")</f>
      </c>
      <c r="E31" s="344"/>
      <c r="F31" s="345"/>
      <c r="G31" s="356"/>
      <c r="H31" s="357"/>
      <c r="I31" s="357"/>
      <c r="J31" s="357"/>
      <c r="K31" s="357"/>
      <c r="L31" s="357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9">
        <f t="shared" si="0"/>
        <v>0</v>
      </c>
      <c r="Z31" s="359"/>
      <c r="AA31" s="359"/>
      <c r="AB31" s="359"/>
      <c r="AC31" s="359"/>
      <c r="AD31" s="359"/>
      <c r="AE31" s="357"/>
      <c r="AF31" s="357"/>
      <c r="AG31" s="357"/>
      <c r="AH31" s="357"/>
      <c r="AI31" s="357"/>
      <c r="AJ31" s="360"/>
      <c r="AK31" s="361"/>
      <c r="AL31" s="362"/>
      <c r="AM31" s="362"/>
      <c r="AN31" s="362"/>
      <c r="AO31" s="363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3"/>
      <c r="BE31" s="26">
        <f t="shared" si="1"/>
      </c>
      <c r="BF31" s="26">
        <f>IF(ISERROR(VLOOKUP(BE31,'単価設定'!$G$3:$K$4,2,FALSE)),"",VLOOKUP(BE31,'単価設定'!$G$3:$K$4,2,FALSE))</f>
      </c>
      <c r="BG31" s="26">
        <f>IF(BF31&lt;&gt;"",IF(COUNTIF(BF$11:BF31,BF31)=1,ROW(),""),"")</f>
      </c>
      <c r="BH31" s="26">
        <f t="shared" si="3"/>
      </c>
      <c r="BN31" s="394"/>
      <c r="BO31" s="395"/>
      <c r="BP31" s="396"/>
      <c r="BQ31" s="407">
        <f>IF(ISERROR(VLOOKUP(CH31,'単価設定'!$H$3:$K$4,2,FALSE)),"",VLOOKUP(CH31,'単価設定'!$H$3:$K$4,2,FALSE))</f>
      </c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9"/>
      <c r="CH31" s="424">
        <f t="shared" si="7"/>
      </c>
      <c r="CI31" s="425"/>
      <c r="CJ31" s="425"/>
      <c r="CK31" s="425"/>
      <c r="CL31" s="425"/>
      <c r="CM31" s="425"/>
      <c r="CN31" s="425"/>
      <c r="CO31" s="425"/>
      <c r="CP31" s="425"/>
      <c r="CQ31" s="425"/>
      <c r="CR31" s="425"/>
      <c r="CS31" s="425"/>
      <c r="CT31" s="425"/>
      <c r="CU31" s="426"/>
      <c r="CV31" s="427">
        <f>IF(ISERROR(VLOOKUP(CH31,'単価設定'!$H$3:$K$4,4,FALSE)),"",VLOOKUP(CH31,'単価設定'!$H$3:$K$4,4,FALSE))</f>
      </c>
      <c r="CW31" s="428"/>
      <c r="CX31" s="428"/>
      <c r="CY31" s="428"/>
      <c r="CZ31" s="428"/>
      <c r="DA31" s="428"/>
      <c r="DB31" s="428"/>
      <c r="DC31" s="428"/>
      <c r="DD31" s="428"/>
      <c r="DE31" s="429"/>
      <c r="DF31" s="430">
        <f t="shared" si="6"/>
      </c>
      <c r="DG31" s="431"/>
      <c r="DH31" s="431"/>
      <c r="DI31" s="432"/>
      <c r="DJ31" s="433">
        <f t="shared" si="4"/>
      </c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5"/>
      <c r="DV31" s="433">
        <f t="shared" si="5"/>
      </c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5"/>
      <c r="EH31" s="436"/>
      <c r="EI31" s="314"/>
      <c r="EJ31" s="437"/>
      <c r="EK31" s="438"/>
      <c r="EN31" s="26">
        <f t="shared" si="2"/>
        <v>0</v>
      </c>
    </row>
    <row r="32" spans="1:144" ht="18" customHeight="1">
      <c r="A32" s="342"/>
      <c r="B32" s="343"/>
      <c r="C32" s="343"/>
      <c r="D32" s="344">
        <f>IF(A32&lt;&gt;"",TEXT(DATE(YEAR('請求書'!$D$20),MONTH('請求書'!$D$20),$A32),"AAA"),"")</f>
      </c>
      <c r="E32" s="344"/>
      <c r="F32" s="345"/>
      <c r="G32" s="356"/>
      <c r="H32" s="357"/>
      <c r="I32" s="357"/>
      <c r="J32" s="357"/>
      <c r="K32" s="357"/>
      <c r="L32" s="357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9">
        <f t="shared" si="0"/>
        <v>0</v>
      </c>
      <c r="Z32" s="359"/>
      <c r="AA32" s="359"/>
      <c r="AB32" s="359"/>
      <c r="AC32" s="359"/>
      <c r="AD32" s="359"/>
      <c r="AE32" s="357"/>
      <c r="AF32" s="357"/>
      <c r="AG32" s="357"/>
      <c r="AH32" s="357"/>
      <c r="AI32" s="357"/>
      <c r="AJ32" s="360"/>
      <c r="AK32" s="361"/>
      <c r="AL32" s="362"/>
      <c r="AM32" s="362"/>
      <c r="AN32" s="362"/>
      <c r="AO32" s="363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3"/>
      <c r="BE32" s="26">
        <f t="shared" si="1"/>
      </c>
      <c r="BF32" s="26">
        <f>IF(ISERROR(VLOOKUP(BE32,'単価設定'!$G$3:$K$4,2,FALSE)),"",VLOOKUP(BE32,'単価設定'!$G$3:$K$4,2,FALSE))</f>
      </c>
      <c r="BG32" s="26">
        <f>IF(BF32&lt;&gt;"",IF(COUNTIF(BF$11:BF32,BF32)=1,ROW(),""),"")</f>
      </c>
      <c r="BH32" s="26">
        <f t="shared" si="3"/>
      </c>
      <c r="BN32" s="394"/>
      <c r="BO32" s="395"/>
      <c r="BP32" s="396"/>
      <c r="BQ32" s="407">
        <f>IF(ISERROR(VLOOKUP(CH32,'単価設定'!$H$3:$K$4,2,FALSE)),"",VLOOKUP(CH32,'単価設定'!$H$3:$K$4,2,FALSE))</f>
      </c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9"/>
      <c r="CH32" s="424">
        <f t="shared" si="7"/>
      </c>
      <c r="CI32" s="425"/>
      <c r="CJ32" s="425"/>
      <c r="CK32" s="425"/>
      <c r="CL32" s="425"/>
      <c r="CM32" s="425"/>
      <c r="CN32" s="425"/>
      <c r="CO32" s="425"/>
      <c r="CP32" s="425"/>
      <c r="CQ32" s="425"/>
      <c r="CR32" s="425"/>
      <c r="CS32" s="425"/>
      <c r="CT32" s="425"/>
      <c r="CU32" s="426"/>
      <c r="CV32" s="427">
        <f>IF(ISERROR(VLOOKUP(CH32,'単価設定'!$H$3:$K$4,4,FALSE)),"",VLOOKUP(CH32,'単価設定'!$H$3:$K$4,4,FALSE))</f>
      </c>
      <c r="CW32" s="428"/>
      <c r="CX32" s="428"/>
      <c r="CY32" s="428"/>
      <c r="CZ32" s="428"/>
      <c r="DA32" s="428"/>
      <c r="DB32" s="428"/>
      <c r="DC32" s="428"/>
      <c r="DD32" s="428"/>
      <c r="DE32" s="429"/>
      <c r="DF32" s="430">
        <f t="shared" si="6"/>
      </c>
      <c r="DG32" s="431"/>
      <c r="DH32" s="431"/>
      <c r="DI32" s="432"/>
      <c r="DJ32" s="433">
        <f t="shared" si="4"/>
      </c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5"/>
      <c r="DV32" s="433">
        <f t="shared" si="5"/>
      </c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5"/>
      <c r="EH32" s="436"/>
      <c r="EI32" s="314"/>
      <c r="EJ32" s="437"/>
      <c r="EK32" s="438"/>
      <c r="EN32" s="26">
        <f t="shared" si="2"/>
        <v>0</v>
      </c>
    </row>
    <row r="33" spans="1:144" ht="18" customHeight="1">
      <c r="A33" s="342"/>
      <c r="B33" s="343"/>
      <c r="C33" s="343"/>
      <c r="D33" s="344">
        <f>IF(A33&lt;&gt;"",TEXT(DATE(YEAR('請求書'!$D$20),MONTH('請求書'!$D$20),$A33),"AAA"),"")</f>
      </c>
      <c r="E33" s="344"/>
      <c r="F33" s="345"/>
      <c r="G33" s="356"/>
      <c r="H33" s="357"/>
      <c r="I33" s="357"/>
      <c r="J33" s="357"/>
      <c r="K33" s="357"/>
      <c r="L33" s="357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9">
        <f t="shared" si="0"/>
        <v>0</v>
      </c>
      <c r="Z33" s="359"/>
      <c r="AA33" s="359"/>
      <c r="AB33" s="359"/>
      <c r="AC33" s="359"/>
      <c r="AD33" s="359"/>
      <c r="AE33" s="357"/>
      <c r="AF33" s="357"/>
      <c r="AG33" s="357"/>
      <c r="AH33" s="357"/>
      <c r="AI33" s="357"/>
      <c r="AJ33" s="360"/>
      <c r="AK33" s="361"/>
      <c r="AL33" s="362"/>
      <c r="AM33" s="362"/>
      <c r="AN33" s="362"/>
      <c r="AO33" s="363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3"/>
      <c r="BE33" s="26">
        <f t="shared" si="1"/>
      </c>
      <c r="BF33" s="26">
        <f>IF(ISERROR(VLOOKUP(BE33,'単価設定'!$G$3:$K$4,2,FALSE)),"",VLOOKUP(BE33,'単価設定'!$G$3:$K$4,2,FALSE))</f>
      </c>
      <c r="BG33" s="26">
        <f>IF(BF33&lt;&gt;"",IF(COUNTIF(BF$11:BF33,BF33)=1,ROW(),""),"")</f>
      </c>
      <c r="BH33" s="26">
        <f t="shared" si="3"/>
      </c>
      <c r="BN33" s="394"/>
      <c r="BO33" s="395"/>
      <c r="BP33" s="396"/>
      <c r="BQ33" s="407">
        <f>IF(ISERROR(VLOOKUP(CH33,'単価設定'!$H$3:$K$4,2,FALSE)),"",VLOOKUP(CH33,'単価設定'!$H$3:$K$4,2,FALSE))</f>
      </c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9"/>
      <c r="CH33" s="424">
        <f t="shared" si="7"/>
      </c>
      <c r="CI33" s="425"/>
      <c r="CJ33" s="425"/>
      <c r="CK33" s="425"/>
      <c r="CL33" s="425"/>
      <c r="CM33" s="425"/>
      <c r="CN33" s="425"/>
      <c r="CO33" s="425"/>
      <c r="CP33" s="425"/>
      <c r="CQ33" s="425"/>
      <c r="CR33" s="425"/>
      <c r="CS33" s="425"/>
      <c r="CT33" s="425"/>
      <c r="CU33" s="426"/>
      <c r="CV33" s="427">
        <f>IF(ISERROR(VLOOKUP(CH33,'単価設定'!$H$3:$K$4,4,FALSE)),"",VLOOKUP(CH33,'単価設定'!$H$3:$K$4,4,FALSE))</f>
      </c>
      <c r="CW33" s="428"/>
      <c r="CX33" s="428"/>
      <c r="CY33" s="428"/>
      <c r="CZ33" s="428"/>
      <c r="DA33" s="428"/>
      <c r="DB33" s="428"/>
      <c r="DC33" s="428"/>
      <c r="DD33" s="428"/>
      <c r="DE33" s="429"/>
      <c r="DF33" s="430">
        <f t="shared" si="6"/>
      </c>
      <c r="DG33" s="431"/>
      <c r="DH33" s="431"/>
      <c r="DI33" s="432"/>
      <c r="DJ33" s="433">
        <f t="shared" si="4"/>
      </c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5"/>
      <c r="DV33" s="433">
        <f t="shared" si="5"/>
      </c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5"/>
      <c r="EH33" s="436"/>
      <c r="EI33" s="314"/>
      <c r="EJ33" s="437"/>
      <c r="EK33" s="438"/>
      <c r="EN33" s="26">
        <f t="shared" si="2"/>
        <v>0</v>
      </c>
    </row>
    <row r="34" spans="1:144" ht="18" customHeight="1">
      <c r="A34" s="342"/>
      <c r="B34" s="343"/>
      <c r="C34" s="343"/>
      <c r="D34" s="344">
        <f>IF(A34&lt;&gt;"",TEXT(DATE(YEAR('請求書'!$D$20),MONTH('請求書'!$D$20),$A34),"AAA"),"")</f>
      </c>
      <c r="E34" s="344"/>
      <c r="F34" s="345"/>
      <c r="G34" s="356"/>
      <c r="H34" s="357"/>
      <c r="I34" s="357"/>
      <c r="J34" s="357"/>
      <c r="K34" s="357"/>
      <c r="L34" s="357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9">
        <f t="shared" si="0"/>
        <v>0</v>
      </c>
      <c r="Z34" s="359"/>
      <c r="AA34" s="359"/>
      <c r="AB34" s="359"/>
      <c r="AC34" s="359"/>
      <c r="AD34" s="359"/>
      <c r="AE34" s="357"/>
      <c r="AF34" s="357"/>
      <c r="AG34" s="357"/>
      <c r="AH34" s="357"/>
      <c r="AI34" s="357"/>
      <c r="AJ34" s="360"/>
      <c r="AK34" s="361"/>
      <c r="AL34" s="362"/>
      <c r="AM34" s="362"/>
      <c r="AN34" s="362"/>
      <c r="AO34" s="363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363"/>
      <c r="BE34" s="26">
        <f t="shared" si="1"/>
      </c>
      <c r="BF34" s="26">
        <f>IF(ISERROR(VLOOKUP(BE34,'単価設定'!$G$3:$K$4,2,FALSE)),"",VLOOKUP(BE34,'単価設定'!$G$3:$K$4,2,FALSE))</f>
      </c>
      <c r="BG34" s="26">
        <f>IF(BF34&lt;&gt;"",IF(COUNTIF(BF$11:BF34,BF34)=1,ROW(),""),"")</f>
      </c>
      <c r="BH34" s="26">
        <f t="shared" si="3"/>
      </c>
      <c r="BN34" s="394"/>
      <c r="BO34" s="395"/>
      <c r="BP34" s="396"/>
      <c r="BQ34" s="407">
        <f>IF(ISERROR(VLOOKUP(CH34,'単価設定'!$H$3:$K$4,2,FALSE)),"",VLOOKUP(CH34,'単価設定'!$H$3:$K$4,2,FALSE))</f>
      </c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9"/>
      <c r="CH34" s="424">
        <f t="shared" si="7"/>
      </c>
      <c r="CI34" s="425"/>
      <c r="CJ34" s="425"/>
      <c r="CK34" s="425"/>
      <c r="CL34" s="425"/>
      <c r="CM34" s="425"/>
      <c r="CN34" s="425"/>
      <c r="CO34" s="425"/>
      <c r="CP34" s="425"/>
      <c r="CQ34" s="425"/>
      <c r="CR34" s="425"/>
      <c r="CS34" s="425"/>
      <c r="CT34" s="425"/>
      <c r="CU34" s="426"/>
      <c r="CV34" s="427">
        <f>IF(ISERROR(VLOOKUP(CH34,'単価設定'!$H$3:$K$4,4,FALSE)),"",VLOOKUP(CH34,'単価設定'!$H$3:$K$4,4,FALSE))</f>
      </c>
      <c r="CW34" s="428"/>
      <c r="CX34" s="428"/>
      <c r="CY34" s="428"/>
      <c r="CZ34" s="428"/>
      <c r="DA34" s="428"/>
      <c r="DB34" s="428"/>
      <c r="DC34" s="428"/>
      <c r="DD34" s="428"/>
      <c r="DE34" s="429"/>
      <c r="DF34" s="430">
        <f t="shared" si="6"/>
      </c>
      <c r="DG34" s="431"/>
      <c r="DH34" s="431"/>
      <c r="DI34" s="432"/>
      <c r="DJ34" s="433">
        <f t="shared" si="4"/>
      </c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5"/>
      <c r="DV34" s="433">
        <f t="shared" si="5"/>
      </c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5"/>
      <c r="EH34" s="436"/>
      <c r="EI34" s="314"/>
      <c r="EJ34" s="437"/>
      <c r="EK34" s="438"/>
      <c r="EN34" s="26">
        <f t="shared" si="2"/>
        <v>0</v>
      </c>
    </row>
    <row r="35" spans="1:144" ht="18" customHeight="1" thickBot="1">
      <c r="A35" s="342"/>
      <c r="B35" s="343"/>
      <c r="C35" s="343"/>
      <c r="D35" s="344">
        <f>IF(A35&lt;&gt;"",TEXT(DATE(YEAR('請求書'!$D$20),MONTH('請求書'!$D$20),$A35),"AAA"),"")</f>
      </c>
      <c r="E35" s="344"/>
      <c r="F35" s="345"/>
      <c r="G35" s="356"/>
      <c r="H35" s="357"/>
      <c r="I35" s="357"/>
      <c r="J35" s="357"/>
      <c r="K35" s="357"/>
      <c r="L35" s="357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9">
        <f t="shared" si="0"/>
        <v>0</v>
      </c>
      <c r="Z35" s="359"/>
      <c r="AA35" s="359"/>
      <c r="AB35" s="359"/>
      <c r="AC35" s="359"/>
      <c r="AD35" s="359"/>
      <c r="AE35" s="357"/>
      <c r="AF35" s="357"/>
      <c r="AG35" s="357"/>
      <c r="AH35" s="357"/>
      <c r="AI35" s="357"/>
      <c r="AJ35" s="360"/>
      <c r="AK35" s="361"/>
      <c r="AL35" s="362"/>
      <c r="AM35" s="362"/>
      <c r="AN35" s="362"/>
      <c r="AO35" s="363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3"/>
      <c r="BE35" s="26">
        <f t="shared" si="1"/>
      </c>
      <c r="BF35" s="26">
        <f>IF(ISERROR(VLOOKUP(BE35,'単価設定'!$G$3:$K$4,2,FALSE)),"",VLOOKUP(BE35,'単価設定'!$G$3:$K$4,2,FALSE))</f>
      </c>
      <c r="BG35" s="26">
        <f>IF(BF35&lt;&gt;"",IF(COUNTIF(BF$11:BF35,BF35)=1,ROW(),""),"")</f>
      </c>
      <c r="BH35" s="26">
        <f t="shared" si="3"/>
      </c>
      <c r="BN35" s="397"/>
      <c r="BO35" s="398"/>
      <c r="BP35" s="399"/>
      <c r="BQ35" s="439">
        <f>IF(ISERROR(VLOOKUP(CH35,'単価設定'!$H$3:$K$4,2,FALSE)),"",VLOOKUP(CH35,'単価設定'!$H$3:$K$4,2,FALSE))</f>
      </c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1"/>
      <c r="CH35" s="442">
        <f>IF(DF35="","","059900")</f>
      </c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4"/>
      <c r="CV35" s="445">
        <f>IF(ISERROR(VLOOKUP(CH35,'単価設定'!$H$3:$K$4,4,FALSE)),"",VLOOKUP(CH35,'単価設定'!$H$3:$K$4,4,FALSE))</f>
      </c>
      <c r="CW35" s="446"/>
      <c r="CX35" s="446"/>
      <c r="CY35" s="446"/>
      <c r="CZ35" s="446"/>
      <c r="DA35" s="446"/>
      <c r="DB35" s="446"/>
      <c r="DC35" s="446"/>
      <c r="DD35" s="446"/>
      <c r="DE35" s="447"/>
      <c r="DF35" s="448"/>
      <c r="DG35" s="449"/>
      <c r="DH35" s="449"/>
      <c r="DI35" s="450"/>
      <c r="DJ35" s="451">
        <f t="shared" si="4"/>
      </c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3"/>
      <c r="DV35" s="451">
        <f>IF(CH35="","",0)</f>
      </c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3"/>
      <c r="EH35" s="454"/>
      <c r="EI35" s="455"/>
      <c r="EJ35" s="456"/>
      <c r="EK35" s="457"/>
      <c r="EN35" s="26">
        <f t="shared" si="2"/>
        <v>0</v>
      </c>
    </row>
    <row r="36" spans="1:144" ht="18" customHeight="1" thickBot="1">
      <c r="A36" s="342"/>
      <c r="B36" s="343"/>
      <c r="C36" s="343"/>
      <c r="D36" s="344">
        <f>IF(A36&lt;&gt;"",TEXT(DATE(YEAR('請求書'!$D$20),MONTH('請求書'!$D$20),$A36),"AAA"),"")</f>
      </c>
      <c r="E36" s="344"/>
      <c r="F36" s="345"/>
      <c r="G36" s="356"/>
      <c r="H36" s="357"/>
      <c r="I36" s="357"/>
      <c r="J36" s="357"/>
      <c r="K36" s="357"/>
      <c r="L36" s="357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9">
        <f t="shared" si="0"/>
        <v>0</v>
      </c>
      <c r="Z36" s="359"/>
      <c r="AA36" s="359"/>
      <c r="AB36" s="359"/>
      <c r="AC36" s="359"/>
      <c r="AD36" s="359"/>
      <c r="AE36" s="357"/>
      <c r="AF36" s="357"/>
      <c r="AG36" s="357"/>
      <c r="AH36" s="357"/>
      <c r="AI36" s="357"/>
      <c r="AJ36" s="360"/>
      <c r="AK36" s="361"/>
      <c r="AL36" s="362"/>
      <c r="AM36" s="362"/>
      <c r="AN36" s="362"/>
      <c r="AO36" s="363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3"/>
      <c r="BE36" s="26">
        <f t="shared" si="1"/>
      </c>
      <c r="BF36" s="26">
        <f>IF(ISERROR(VLOOKUP(BE36,'単価設定'!$G$3:$K$4,2,FALSE)),"",VLOOKUP(BE36,'単価設定'!$G$3:$K$4,2,FALSE))</f>
      </c>
      <c r="BG36" s="26">
        <f>IF(BF36&lt;&gt;"",IF(COUNTIF(BF$11:BF36,BF36)=1,ROW(),""),"")</f>
      </c>
      <c r="BH36" s="26">
        <f t="shared" si="3"/>
      </c>
      <c r="BN36" s="458" t="s">
        <v>51</v>
      </c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0"/>
      <c r="DH36" s="460"/>
      <c r="DI36" s="461"/>
      <c r="DJ36" s="462">
        <f>SUM(DJ21:DU35)</f>
        <v>13130</v>
      </c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4"/>
      <c r="DV36" s="462">
        <f>SUM(DV21:EG35)</f>
        <v>1313</v>
      </c>
      <c r="DW36" s="463"/>
      <c r="DX36" s="463"/>
      <c r="DY36" s="463"/>
      <c r="DZ36" s="463"/>
      <c r="EA36" s="463"/>
      <c r="EB36" s="463"/>
      <c r="EC36" s="463"/>
      <c r="ED36" s="463"/>
      <c r="EE36" s="463"/>
      <c r="EF36" s="463"/>
      <c r="EG36" s="464"/>
      <c r="EH36" s="465" t="s">
        <v>143</v>
      </c>
      <c r="EI36" s="380"/>
      <c r="EJ36" s="380"/>
      <c r="EK36" s="466"/>
      <c r="EN36" s="26">
        <f t="shared" si="2"/>
        <v>0</v>
      </c>
    </row>
    <row r="37" spans="1:144" ht="18" customHeight="1" thickBot="1">
      <c r="A37" s="342"/>
      <c r="B37" s="343"/>
      <c r="C37" s="343"/>
      <c r="D37" s="344">
        <f>IF(A37&lt;&gt;"",TEXT(DATE(YEAR('請求書'!$D$20),MONTH('請求書'!$D$20),$A37),"AAA"),"")</f>
      </c>
      <c r="E37" s="344"/>
      <c r="F37" s="345"/>
      <c r="G37" s="356"/>
      <c r="H37" s="357"/>
      <c r="I37" s="357"/>
      <c r="J37" s="357"/>
      <c r="K37" s="357"/>
      <c r="L37" s="357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9">
        <f t="shared" si="0"/>
        <v>0</v>
      </c>
      <c r="Z37" s="359"/>
      <c r="AA37" s="359"/>
      <c r="AB37" s="359"/>
      <c r="AC37" s="359"/>
      <c r="AD37" s="359"/>
      <c r="AE37" s="357"/>
      <c r="AF37" s="357"/>
      <c r="AG37" s="357"/>
      <c r="AH37" s="357"/>
      <c r="AI37" s="357"/>
      <c r="AJ37" s="360"/>
      <c r="AK37" s="361"/>
      <c r="AL37" s="362"/>
      <c r="AM37" s="362"/>
      <c r="AN37" s="362"/>
      <c r="AO37" s="363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3"/>
      <c r="BE37" s="26">
        <f t="shared" si="1"/>
      </c>
      <c r="BF37" s="26">
        <f>IF(ISERROR(VLOOKUP(BE37,'単価設定'!$G$3:$K$4,2,FALSE)),"",VLOOKUP(BE37,'単価設定'!$G$3:$K$4,2,FALSE))</f>
      </c>
      <c r="BG37" s="26">
        <f>IF(BF37&lt;&gt;"",IF(COUNTIF(BF$11:BF37,BF37)=1,ROW(),""),"")</f>
      </c>
      <c r="BH37" s="26">
        <f t="shared" si="3"/>
      </c>
      <c r="EN37" s="26">
        <f t="shared" si="2"/>
        <v>0</v>
      </c>
    </row>
    <row r="38" spans="1:144" ht="18" customHeight="1" thickBot="1">
      <c r="A38" s="342"/>
      <c r="B38" s="343"/>
      <c r="C38" s="343"/>
      <c r="D38" s="344">
        <f>IF(A38&lt;&gt;"",TEXT(DATE(YEAR('請求書'!$D$20),MONTH('請求書'!$D$20),$A38),"AAA"),"")</f>
      </c>
      <c r="E38" s="344"/>
      <c r="F38" s="345"/>
      <c r="G38" s="356"/>
      <c r="H38" s="357"/>
      <c r="I38" s="357"/>
      <c r="J38" s="357"/>
      <c r="K38" s="357"/>
      <c r="L38" s="357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9">
        <f t="shared" si="0"/>
        <v>0</v>
      </c>
      <c r="Z38" s="359"/>
      <c r="AA38" s="359"/>
      <c r="AB38" s="359"/>
      <c r="AC38" s="359"/>
      <c r="AD38" s="359"/>
      <c r="AE38" s="357"/>
      <c r="AF38" s="357"/>
      <c r="AG38" s="357"/>
      <c r="AH38" s="357"/>
      <c r="AI38" s="357"/>
      <c r="AJ38" s="360"/>
      <c r="AK38" s="361"/>
      <c r="AL38" s="362"/>
      <c r="AM38" s="362"/>
      <c r="AN38" s="362"/>
      <c r="AO38" s="363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3"/>
      <c r="BE38" s="26">
        <f t="shared" si="1"/>
      </c>
      <c r="BF38" s="26">
        <f>IF(ISERROR(VLOOKUP(BE38,'単価設定'!$G$3:$K$4,2,FALSE)),"",VLOOKUP(BE38,'単価設定'!$G$3:$K$4,2,FALSE))</f>
      </c>
      <c r="BG38" s="26">
        <f>IF(BF38&lt;&gt;"",IF(COUNTIF(BF$11:BF38,BF38)=1,ROW(),""),"")</f>
      </c>
      <c r="BH38" s="26">
        <f t="shared" si="3"/>
      </c>
      <c r="BN38" s="467" t="s">
        <v>37</v>
      </c>
      <c r="BO38" s="468"/>
      <c r="BP38" s="469"/>
      <c r="BQ38" s="368" t="s">
        <v>52</v>
      </c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76" t="s">
        <v>53</v>
      </c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466"/>
      <c r="DK38" s="368" t="s">
        <v>17</v>
      </c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0"/>
      <c r="EB38" s="460"/>
      <c r="EC38" s="460"/>
      <c r="ED38" s="460"/>
      <c r="EE38" s="460"/>
      <c r="EF38" s="460"/>
      <c r="EG38" s="460"/>
      <c r="EH38" s="460"/>
      <c r="EI38" s="460"/>
      <c r="EJ38" s="460"/>
      <c r="EK38" s="461"/>
      <c r="EN38" s="26">
        <f t="shared" si="2"/>
        <v>0</v>
      </c>
    </row>
    <row r="39" spans="1:144" ht="18" customHeight="1">
      <c r="A39" s="342"/>
      <c r="B39" s="343"/>
      <c r="C39" s="343"/>
      <c r="D39" s="344">
        <f>IF(A39&lt;&gt;"",TEXT(DATE(YEAR('請求書'!$D$20),MONTH('請求書'!$D$20),$A39),"AAA"),"")</f>
      </c>
      <c r="E39" s="344"/>
      <c r="F39" s="345"/>
      <c r="G39" s="356"/>
      <c r="H39" s="357"/>
      <c r="I39" s="357"/>
      <c r="J39" s="357"/>
      <c r="K39" s="357"/>
      <c r="L39" s="357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9">
        <f t="shared" si="0"/>
        <v>0</v>
      </c>
      <c r="Z39" s="359"/>
      <c r="AA39" s="359"/>
      <c r="AB39" s="359"/>
      <c r="AC39" s="359"/>
      <c r="AD39" s="359"/>
      <c r="AE39" s="357"/>
      <c r="AF39" s="357"/>
      <c r="AG39" s="357"/>
      <c r="AH39" s="357"/>
      <c r="AI39" s="357"/>
      <c r="AJ39" s="360"/>
      <c r="AK39" s="361"/>
      <c r="AL39" s="362"/>
      <c r="AM39" s="362"/>
      <c r="AN39" s="362"/>
      <c r="AO39" s="363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3"/>
      <c r="BE39" s="26">
        <f t="shared" si="1"/>
      </c>
      <c r="BF39" s="26">
        <f>IF(ISERROR(VLOOKUP(BE39,'単価設定'!$G$3:$K$4,2,FALSE)),"",VLOOKUP(BE39,'単価設定'!$G$3:$K$4,2,FALSE))</f>
      </c>
      <c r="BG39" s="26">
        <f>IF(BF39&lt;&gt;"",IF(COUNTIF(BF$11:BF39,BF39)=1,ROW(),""),"")</f>
      </c>
      <c r="BH39" s="26">
        <f t="shared" si="3"/>
      </c>
      <c r="BN39" s="470"/>
      <c r="BO39" s="471"/>
      <c r="BP39" s="472"/>
      <c r="BQ39" s="403" t="s">
        <v>54</v>
      </c>
      <c r="BR39" s="477"/>
      <c r="BS39" s="477"/>
      <c r="BT39" s="477"/>
      <c r="BU39" s="477"/>
      <c r="BV39" s="477"/>
      <c r="BW39" s="477"/>
      <c r="BX39" s="477"/>
      <c r="BY39" s="477"/>
      <c r="BZ39" s="477"/>
      <c r="CA39" s="477"/>
      <c r="CB39" s="477"/>
      <c r="CC39" s="477"/>
      <c r="CD39" s="477"/>
      <c r="CE39" s="477"/>
      <c r="CF39" s="477"/>
      <c r="CG39" s="477"/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7"/>
      <c r="CV39" s="477"/>
      <c r="CW39" s="477"/>
      <c r="CX39" s="478"/>
      <c r="CY39" s="479">
        <f>IF(ISERROR(DJ36),0,DJ36)</f>
        <v>13130</v>
      </c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1"/>
      <c r="DK39" s="487"/>
      <c r="DL39" s="477"/>
      <c r="DM39" s="477"/>
      <c r="DN39" s="477"/>
      <c r="DO39" s="477"/>
      <c r="DP39" s="477"/>
      <c r="DQ39" s="477"/>
      <c r="DR39" s="477"/>
      <c r="DS39" s="477"/>
      <c r="DT39" s="477"/>
      <c r="DU39" s="477"/>
      <c r="DV39" s="477"/>
      <c r="DW39" s="477"/>
      <c r="DX39" s="477"/>
      <c r="DY39" s="477"/>
      <c r="DZ39" s="477"/>
      <c r="EA39" s="477"/>
      <c r="EB39" s="477"/>
      <c r="EC39" s="477"/>
      <c r="ED39" s="477"/>
      <c r="EE39" s="477"/>
      <c r="EF39" s="477"/>
      <c r="EG39" s="477"/>
      <c r="EH39" s="477"/>
      <c r="EI39" s="477"/>
      <c r="EJ39" s="477"/>
      <c r="EK39" s="488"/>
      <c r="EN39" s="26">
        <f t="shared" si="2"/>
        <v>0</v>
      </c>
    </row>
    <row r="40" spans="1:144" ht="18" customHeight="1" thickBot="1">
      <c r="A40" s="489"/>
      <c r="B40" s="490"/>
      <c r="C40" s="490"/>
      <c r="D40" s="491">
        <f>IF(A40&lt;&gt;"",TEXT(DATE(YEAR('請求書'!$D$20),MONTH('請求書'!$D$20),$A40),"AAA"),"")</f>
      </c>
      <c r="E40" s="491"/>
      <c r="F40" s="492"/>
      <c r="G40" s="493"/>
      <c r="H40" s="494"/>
      <c r="I40" s="494"/>
      <c r="J40" s="494"/>
      <c r="K40" s="494"/>
      <c r="L40" s="494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6">
        <f t="shared" si="0"/>
        <v>0</v>
      </c>
      <c r="Z40" s="496"/>
      <c r="AA40" s="496"/>
      <c r="AB40" s="496"/>
      <c r="AC40" s="496"/>
      <c r="AD40" s="496"/>
      <c r="AE40" s="494"/>
      <c r="AF40" s="494"/>
      <c r="AG40" s="494"/>
      <c r="AH40" s="494"/>
      <c r="AI40" s="494"/>
      <c r="AJ40" s="497"/>
      <c r="AK40" s="498"/>
      <c r="AL40" s="499"/>
      <c r="AM40" s="499"/>
      <c r="AN40" s="499"/>
      <c r="AO40" s="500"/>
      <c r="AP40" s="499"/>
      <c r="AQ40" s="499"/>
      <c r="AR40" s="499"/>
      <c r="AS40" s="499"/>
      <c r="AT40" s="499"/>
      <c r="AU40" s="499"/>
      <c r="AV40" s="499"/>
      <c r="AW40" s="499"/>
      <c r="AX40" s="499"/>
      <c r="AY40" s="499"/>
      <c r="AZ40" s="499"/>
      <c r="BA40" s="499"/>
      <c r="BB40" s="499"/>
      <c r="BC40" s="499"/>
      <c r="BD40" s="500"/>
      <c r="BE40" s="26">
        <f t="shared" si="1"/>
      </c>
      <c r="BF40" s="26">
        <f>IF(ISERROR(VLOOKUP(BE40,'単価設定'!$G$3:$K$4,2,FALSE)),"",VLOOKUP(BE40,'単価設定'!$G$3:$K$4,2,FALSE))</f>
      </c>
      <c r="BG40" s="26">
        <f>IF(BF40&lt;&gt;"",IF(COUNTIF(BF$11:BF40,BF40)=1,ROW(),""),"")</f>
      </c>
      <c r="BH40" s="26">
        <f t="shared" si="3"/>
      </c>
      <c r="BM40" s="52"/>
      <c r="BN40" s="470"/>
      <c r="BO40" s="471"/>
      <c r="BP40" s="472"/>
      <c r="BQ40" s="430" t="s">
        <v>55</v>
      </c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3"/>
      <c r="CY40" s="484">
        <f>IF(EB17&lt;&gt;"",EB17,IF(DV36&gt;CF15,CF15,DV36))</f>
        <v>1313</v>
      </c>
      <c r="CZ40" s="485"/>
      <c r="DA40" s="485"/>
      <c r="DB40" s="485"/>
      <c r="DC40" s="485"/>
      <c r="DD40" s="485"/>
      <c r="DE40" s="485"/>
      <c r="DF40" s="485"/>
      <c r="DG40" s="485"/>
      <c r="DH40" s="485"/>
      <c r="DI40" s="485"/>
      <c r="DJ40" s="486"/>
      <c r="DK40" s="501" t="s">
        <v>56</v>
      </c>
      <c r="DL40" s="502"/>
      <c r="DM40" s="502"/>
      <c r="DN40" s="502"/>
      <c r="DO40" s="502"/>
      <c r="DP40" s="502"/>
      <c r="DQ40" s="502"/>
      <c r="DR40" s="502"/>
      <c r="DS40" s="502"/>
      <c r="DT40" s="502"/>
      <c r="DU40" s="502"/>
      <c r="DV40" s="502"/>
      <c r="DW40" s="502"/>
      <c r="DX40" s="502"/>
      <c r="DY40" s="502"/>
      <c r="DZ40" s="502"/>
      <c r="EA40" s="502"/>
      <c r="EB40" s="502"/>
      <c r="EC40" s="502"/>
      <c r="ED40" s="502"/>
      <c r="EE40" s="502"/>
      <c r="EF40" s="502"/>
      <c r="EG40" s="502"/>
      <c r="EH40" s="502"/>
      <c r="EI40" s="502"/>
      <c r="EJ40" s="502"/>
      <c r="EK40" s="503"/>
      <c r="EN40" s="26">
        <f t="shared" si="2"/>
        <v>0</v>
      </c>
    </row>
    <row r="41" spans="1:141" ht="18" customHeight="1" thickBot="1" thickTop="1">
      <c r="A41" s="504" t="s">
        <v>151</v>
      </c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6">
        <f>SUM(Y11:AD40)</f>
        <v>0.12499999999999994</v>
      </c>
      <c r="Z41" s="507"/>
      <c r="AA41" s="507"/>
      <c r="AB41" s="507"/>
      <c r="AC41" s="507"/>
      <c r="AD41" s="507"/>
      <c r="AE41" s="508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8"/>
      <c r="AT41" s="508"/>
      <c r="AU41" s="508"/>
      <c r="AV41" s="508"/>
      <c r="AW41" s="508"/>
      <c r="AX41" s="508"/>
      <c r="AY41" s="508"/>
      <c r="AZ41" s="508"/>
      <c r="BA41" s="508"/>
      <c r="BB41" s="508"/>
      <c r="BC41" s="508"/>
      <c r="BD41" s="509"/>
      <c r="BG41" s="26">
        <f>IF(BF41&lt;&gt;"",IF(COUNTIF(BF$11:BF41,BF41)=1,ROW(),""),"")</f>
      </c>
      <c r="BH41" s="26">
        <f t="shared" si="3"/>
      </c>
      <c r="BN41" s="473"/>
      <c r="BO41" s="474"/>
      <c r="BP41" s="475"/>
      <c r="BQ41" s="510" t="s">
        <v>57</v>
      </c>
      <c r="BR41" s="511"/>
      <c r="BS41" s="511"/>
      <c r="BT41" s="511"/>
      <c r="BU41" s="511"/>
      <c r="BV41" s="511"/>
      <c r="BW41" s="511"/>
      <c r="BX41" s="511"/>
      <c r="BY41" s="511"/>
      <c r="BZ41" s="511"/>
      <c r="CA41" s="511"/>
      <c r="CB41" s="511"/>
      <c r="CC41" s="511"/>
      <c r="CD41" s="511"/>
      <c r="CE41" s="511"/>
      <c r="CF41" s="511"/>
      <c r="CG41" s="511"/>
      <c r="CH41" s="511"/>
      <c r="CI41" s="511"/>
      <c r="CJ41" s="511"/>
      <c r="CK41" s="511"/>
      <c r="CL41" s="511"/>
      <c r="CM41" s="511"/>
      <c r="CN41" s="511"/>
      <c r="CO41" s="511"/>
      <c r="CP41" s="511"/>
      <c r="CQ41" s="511"/>
      <c r="CR41" s="511"/>
      <c r="CS41" s="511"/>
      <c r="CT41" s="511"/>
      <c r="CU41" s="511"/>
      <c r="CV41" s="511"/>
      <c r="CW41" s="511"/>
      <c r="CX41" s="512"/>
      <c r="CY41" s="513"/>
      <c r="CZ41" s="514"/>
      <c r="DA41" s="514"/>
      <c r="DB41" s="514"/>
      <c r="DC41" s="514"/>
      <c r="DD41" s="514"/>
      <c r="DE41" s="514"/>
      <c r="DF41" s="514"/>
      <c r="DG41" s="514"/>
      <c r="DH41" s="514"/>
      <c r="DI41" s="514"/>
      <c r="DJ41" s="515"/>
      <c r="DK41" s="516"/>
      <c r="DL41" s="517"/>
      <c r="DM41" s="517"/>
      <c r="DN41" s="517"/>
      <c r="DO41" s="517"/>
      <c r="DP41" s="517"/>
      <c r="DQ41" s="517"/>
      <c r="DR41" s="517"/>
      <c r="DS41" s="517"/>
      <c r="DT41" s="517"/>
      <c r="DU41" s="517"/>
      <c r="DV41" s="517"/>
      <c r="DW41" s="517"/>
      <c r="DX41" s="517"/>
      <c r="DY41" s="517"/>
      <c r="DZ41" s="517"/>
      <c r="EA41" s="517"/>
      <c r="EB41" s="517"/>
      <c r="EC41" s="517"/>
      <c r="ED41" s="517"/>
      <c r="EE41" s="517"/>
      <c r="EF41" s="517"/>
      <c r="EG41" s="517"/>
      <c r="EH41" s="517"/>
      <c r="EI41" s="517"/>
      <c r="EJ41" s="517"/>
      <c r="EK41" s="518"/>
    </row>
    <row r="42" spans="1:56" ht="18" customHeight="1" thickBo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</row>
    <row r="43" spans="43:124" ht="18" customHeight="1" thickBot="1">
      <c r="AQ43" s="55"/>
      <c r="AR43" s="55"/>
      <c r="AS43" s="55"/>
      <c r="AT43" s="55"/>
      <c r="AY43" s="55"/>
      <c r="AZ43" s="55"/>
      <c r="BA43" s="55"/>
      <c r="BB43" s="55"/>
      <c r="BC43" s="55"/>
      <c r="BD43" s="55"/>
      <c r="BM43" s="23"/>
      <c r="BN43" s="23"/>
      <c r="BO43" s="23"/>
      <c r="BP43" s="524" t="s">
        <v>58</v>
      </c>
      <c r="BQ43" s="525"/>
      <c r="BR43" s="525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5"/>
      <c r="CD43" s="525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5"/>
      <c r="CP43" s="525"/>
      <c r="CQ43" s="525"/>
      <c r="CR43" s="525"/>
      <c r="CS43" s="525"/>
      <c r="CT43" s="525"/>
      <c r="CU43" s="525"/>
      <c r="CV43" s="525"/>
      <c r="CW43" s="525"/>
      <c r="CX43" s="525"/>
      <c r="CY43" s="525"/>
      <c r="CZ43" s="525"/>
      <c r="DA43" s="525"/>
      <c r="DB43" s="526"/>
      <c r="DC43" s="528">
        <f>IF(ISERROR(CY39),0,CY39)-IF(ISERROR(CY40),0,CY40)-IF(ISERROR(CY41),0,CY41)</f>
        <v>11817</v>
      </c>
      <c r="DD43" s="308"/>
      <c r="DE43" s="308"/>
      <c r="DF43" s="529"/>
      <c r="DG43" s="529"/>
      <c r="DH43" s="529"/>
      <c r="DI43" s="529"/>
      <c r="DJ43" s="529"/>
      <c r="DK43" s="529"/>
      <c r="DL43" s="529"/>
      <c r="DM43" s="529"/>
      <c r="DN43" s="529"/>
      <c r="DO43" s="529"/>
      <c r="DP43" s="529"/>
      <c r="DQ43" s="529"/>
      <c r="DR43" s="529"/>
      <c r="DS43" s="529"/>
      <c r="DT43" s="530"/>
    </row>
    <row r="44" spans="43:141" ht="18" customHeight="1" thickBot="1">
      <c r="AQ44" s="55"/>
      <c r="AR44" s="55"/>
      <c r="AS44" s="55"/>
      <c r="AT44" s="55"/>
      <c r="AY44" s="55"/>
      <c r="AZ44" s="55"/>
      <c r="BA44" s="55"/>
      <c r="BB44" s="55"/>
      <c r="BC44" s="55"/>
      <c r="BD44" s="55"/>
      <c r="BM44" s="23"/>
      <c r="BN44" s="23"/>
      <c r="BO44" s="23"/>
      <c r="BP44" s="52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7"/>
      <c r="CK44" s="517"/>
      <c r="CL44" s="517"/>
      <c r="CM44" s="517"/>
      <c r="CN44" s="517"/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7"/>
      <c r="DB44" s="518"/>
      <c r="DC44" s="376"/>
      <c r="DD44" s="377"/>
      <c r="DE44" s="377"/>
      <c r="DF44" s="531"/>
      <c r="DG44" s="531"/>
      <c r="DH44" s="531"/>
      <c r="DI44" s="531"/>
      <c r="DJ44" s="531"/>
      <c r="DK44" s="531"/>
      <c r="DL44" s="531"/>
      <c r="DM44" s="531"/>
      <c r="DN44" s="531"/>
      <c r="DO44" s="531"/>
      <c r="DP44" s="531"/>
      <c r="DQ44" s="531"/>
      <c r="DR44" s="531"/>
      <c r="DS44" s="531"/>
      <c r="DT44" s="532"/>
      <c r="DV44" s="533"/>
      <c r="DW44" s="519"/>
      <c r="DX44" s="519">
        <v>1</v>
      </c>
      <c r="DY44" s="519"/>
      <c r="DZ44" s="521" t="s">
        <v>20</v>
      </c>
      <c r="EA44" s="522"/>
      <c r="EB44" s="522"/>
      <c r="EC44" s="534"/>
      <c r="ED44" s="519"/>
      <c r="EE44" s="519"/>
      <c r="EF44" s="519">
        <v>1</v>
      </c>
      <c r="EG44" s="520"/>
      <c r="EH44" s="521" t="s">
        <v>59</v>
      </c>
      <c r="EI44" s="522"/>
      <c r="EJ44" s="522"/>
      <c r="EK44" s="523"/>
    </row>
    <row r="45" spans="43:107" ht="18" customHeight="1">
      <c r="AQ45" s="55"/>
      <c r="AR45" s="55"/>
      <c r="AS45" s="55"/>
      <c r="AT45" s="55"/>
      <c r="AY45" s="55"/>
      <c r="AZ45" s="55"/>
      <c r="BA45" s="55"/>
      <c r="BB45" s="55"/>
      <c r="BC45" s="55"/>
      <c r="BD45" s="55"/>
      <c r="DC45" s="21">
        <f>IF(DC43&lt;&gt;0,1)</f>
        <v>1</v>
      </c>
    </row>
    <row r="46" spans="43:56" ht="18" customHeight="1">
      <c r="AQ46" s="55"/>
      <c r="AR46" s="55"/>
      <c r="AS46" s="55"/>
      <c r="AT46" s="55"/>
      <c r="AY46" s="55"/>
      <c r="AZ46" s="55"/>
      <c r="BA46" s="55"/>
      <c r="BB46" s="55"/>
      <c r="BC46" s="55"/>
      <c r="BD46" s="55"/>
    </row>
    <row r="47" spans="43:143" ht="15" customHeight="1">
      <c r="AQ47" s="55"/>
      <c r="AR47" s="55"/>
      <c r="AS47" s="55"/>
      <c r="AT47" s="55"/>
      <c r="AY47" s="55"/>
      <c r="AZ47" s="55"/>
      <c r="BA47" s="55"/>
      <c r="BB47" s="55"/>
      <c r="BC47" s="55"/>
      <c r="BD47" s="55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</row>
    <row r="48" spans="43:143" ht="15" customHeight="1">
      <c r="AQ48" s="55"/>
      <c r="AR48" s="55"/>
      <c r="AS48" s="55"/>
      <c r="AT48" s="55"/>
      <c r="AY48" s="55"/>
      <c r="AZ48" s="55"/>
      <c r="BA48" s="55"/>
      <c r="BB48" s="55"/>
      <c r="BC48" s="55"/>
      <c r="BD48" s="55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</row>
  </sheetData>
  <sheetProtection sheet="1"/>
  <mergeCells count="486">
    <mergeCell ref="BM2:EK2"/>
    <mergeCell ref="A3:F4"/>
    <mergeCell ref="G3:P4"/>
    <mergeCell ref="Q3:AA3"/>
    <mergeCell ref="AB3:AK4"/>
    <mergeCell ref="AL3:AT3"/>
    <mergeCell ref="AU3:BD3"/>
    <mergeCell ref="BM3:EK4"/>
    <mergeCell ref="Q4:AA4"/>
    <mergeCell ref="AL4:AQ6"/>
    <mergeCell ref="CL5:CN5"/>
    <mergeCell ref="CO5:CQ5"/>
    <mergeCell ref="DN5:DR5"/>
    <mergeCell ref="DS5:DU5"/>
    <mergeCell ref="AR4:BD6"/>
    <mergeCell ref="A5:F6"/>
    <mergeCell ref="G5:AK6"/>
    <mergeCell ref="BM5:BY5"/>
    <mergeCell ref="BZ5:CB5"/>
    <mergeCell ref="CC5:CE5"/>
    <mergeCell ref="BM6:BY6"/>
    <mergeCell ref="BZ6:CB6"/>
    <mergeCell ref="CC6:CE6"/>
    <mergeCell ref="CF6:CH6"/>
    <mergeCell ref="CI6:CK6"/>
    <mergeCell ref="CF5:CH5"/>
    <mergeCell ref="CI5:CK5"/>
    <mergeCell ref="CO7:CQ7"/>
    <mergeCell ref="DV5:DX5"/>
    <mergeCell ref="DY5:EA5"/>
    <mergeCell ref="EB5:ED5"/>
    <mergeCell ref="EE5:EG5"/>
    <mergeCell ref="EH5:EK5"/>
    <mergeCell ref="AE8:AJ10"/>
    <mergeCell ref="AK8:AO10"/>
    <mergeCell ref="AP8:BD10"/>
    <mergeCell ref="CL6:CN6"/>
    <mergeCell ref="CO6:CQ6"/>
    <mergeCell ref="BM7:BY7"/>
    <mergeCell ref="BZ7:CB7"/>
    <mergeCell ref="CC7:CE7"/>
    <mergeCell ref="CF7:CH7"/>
    <mergeCell ref="CI7:CK7"/>
    <mergeCell ref="A8:C10"/>
    <mergeCell ref="D8:F10"/>
    <mergeCell ref="G8:L10"/>
    <mergeCell ref="M8:R10"/>
    <mergeCell ref="S8:X10"/>
    <mergeCell ref="Y8:AD10"/>
    <mergeCell ref="BN8:CA9"/>
    <mergeCell ref="CB8:CU9"/>
    <mergeCell ref="CY9:DG14"/>
    <mergeCell ref="DH9:EK14"/>
    <mergeCell ref="BN10:CA10"/>
    <mergeCell ref="CB10:CU11"/>
    <mergeCell ref="CW7:CX14"/>
    <mergeCell ref="CY7:DG8"/>
    <mergeCell ref="DH7:EK8"/>
    <mergeCell ref="CL7:CN7"/>
    <mergeCell ref="A11:C11"/>
    <mergeCell ref="D11:F11"/>
    <mergeCell ref="G11:L11"/>
    <mergeCell ref="M11:R11"/>
    <mergeCell ref="S11:X11"/>
    <mergeCell ref="Y11:AD11"/>
    <mergeCell ref="AE11:AJ11"/>
    <mergeCell ref="AK11:AO11"/>
    <mergeCell ref="AP11:BD11"/>
    <mergeCell ref="BN11:CA11"/>
    <mergeCell ref="A12:C12"/>
    <mergeCell ref="D12:F12"/>
    <mergeCell ref="G12:L12"/>
    <mergeCell ref="M12:R12"/>
    <mergeCell ref="S12:X12"/>
    <mergeCell ref="Y12:AD12"/>
    <mergeCell ref="AE12:AJ12"/>
    <mergeCell ref="AK12:AO12"/>
    <mergeCell ref="AP12:BD12"/>
    <mergeCell ref="BN12:CA12"/>
    <mergeCell ref="CB12:CU13"/>
    <mergeCell ref="A13:C13"/>
    <mergeCell ref="D13:F13"/>
    <mergeCell ref="G13:L13"/>
    <mergeCell ref="M13:R13"/>
    <mergeCell ref="S13:X13"/>
    <mergeCell ref="Y13:AD13"/>
    <mergeCell ref="AE13:AJ13"/>
    <mergeCell ref="AK13:AO13"/>
    <mergeCell ref="AP13:BD13"/>
    <mergeCell ref="BN13:CA13"/>
    <mergeCell ref="A14:C14"/>
    <mergeCell ref="D14:F14"/>
    <mergeCell ref="G14:L14"/>
    <mergeCell ref="M14:R14"/>
    <mergeCell ref="S14:X14"/>
    <mergeCell ref="Y14:AD14"/>
    <mergeCell ref="AE14:AJ14"/>
    <mergeCell ref="AK14:AO14"/>
    <mergeCell ref="AP14:BD14"/>
    <mergeCell ref="A15:C15"/>
    <mergeCell ref="D15:F15"/>
    <mergeCell ref="G15:L15"/>
    <mergeCell ref="M15:R15"/>
    <mergeCell ref="S15:X15"/>
    <mergeCell ref="Y15:AD15"/>
    <mergeCell ref="AE15:AJ15"/>
    <mergeCell ref="AK15:AO15"/>
    <mergeCell ref="AP15:BD15"/>
    <mergeCell ref="BN15:CE15"/>
    <mergeCell ref="CF15:CO15"/>
    <mergeCell ref="A16:C16"/>
    <mergeCell ref="D16:F16"/>
    <mergeCell ref="G16:L16"/>
    <mergeCell ref="M16:R16"/>
    <mergeCell ref="S16:X16"/>
    <mergeCell ref="Y16:AD16"/>
    <mergeCell ref="AE16:AJ16"/>
    <mergeCell ref="AK16:AO16"/>
    <mergeCell ref="AP16:BD16"/>
    <mergeCell ref="A17:C17"/>
    <mergeCell ref="D17:F17"/>
    <mergeCell ref="G17:L17"/>
    <mergeCell ref="M17:R17"/>
    <mergeCell ref="S17:X17"/>
    <mergeCell ref="Y17:AD17"/>
    <mergeCell ref="AE17:AJ17"/>
    <mergeCell ref="AK17:AO17"/>
    <mergeCell ref="AP17:BD17"/>
    <mergeCell ref="BN17:CB18"/>
    <mergeCell ref="CC17:CL17"/>
    <mergeCell ref="CM17:DF17"/>
    <mergeCell ref="AE18:AJ18"/>
    <mergeCell ref="AK18:AO18"/>
    <mergeCell ref="AP18:BD18"/>
    <mergeCell ref="CC18:CK18"/>
    <mergeCell ref="DG17:DN17"/>
    <mergeCell ref="DO17:DP17"/>
    <mergeCell ref="DQ17:EA17"/>
    <mergeCell ref="EB17:EK17"/>
    <mergeCell ref="A18:C18"/>
    <mergeCell ref="D18:F18"/>
    <mergeCell ref="G18:L18"/>
    <mergeCell ref="M18:R18"/>
    <mergeCell ref="S18:X18"/>
    <mergeCell ref="Y18:AD18"/>
    <mergeCell ref="CL18:EK18"/>
    <mergeCell ref="A19:C19"/>
    <mergeCell ref="D19:F19"/>
    <mergeCell ref="G19:L19"/>
    <mergeCell ref="M19:R19"/>
    <mergeCell ref="S19:X19"/>
    <mergeCell ref="Y19:AD19"/>
    <mergeCell ref="AE19:AJ19"/>
    <mergeCell ref="AK19:AO19"/>
    <mergeCell ref="AP19:BD19"/>
    <mergeCell ref="A20:C20"/>
    <mergeCell ref="D20:F20"/>
    <mergeCell ref="G20:L20"/>
    <mergeCell ref="M20:R20"/>
    <mergeCell ref="S20:X20"/>
    <mergeCell ref="Y20:AD20"/>
    <mergeCell ref="AE20:AJ20"/>
    <mergeCell ref="AK20:AO20"/>
    <mergeCell ref="AP20:BD20"/>
    <mergeCell ref="BN20:BP35"/>
    <mergeCell ref="BQ20:CG20"/>
    <mergeCell ref="CH20:CU20"/>
    <mergeCell ref="AE25:AJ25"/>
    <mergeCell ref="AK25:AO25"/>
    <mergeCell ref="AP25:BD25"/>
    <mergeCell ref="BQ25:CG25"/>
    <mergeCell ref="CV20:DE20"/>
    <mergeCell ref="DF20:DI20"/>
    <mergeCell ref="DJ20:DU20"/>
    <mergeCell ref="DV20:EG20"/>
    <mergeCell ref="EH20:EK20"/>
    <mergeCell ref="A21:C21"/>
    <mergeCell ref="D21:F21"/>
    <mergeCell ref="G21:L21"/>
    <mergeCell ref="M21:R21"/>
    <mergeCell ref="S21:X21"/>
    <mergeCell ref="Y21:AD21"/>
    <mergeCell ref="AE21:AJ21"/>
    <mergeCell ref="AK21:AO21"/>
    <mergeCell ref="AP21:BD21"/>
    <mergeCell ref="BQ21:CG21"/>
    <mergeCell ref="CH21:CU21"/>
    <mergeCell ref="CV21:DE21"/>
    <mergeCell ref="DF21:DI21"/>
    <mergeCell ref="DJ21:DU21"/>
    <mergeCell ref="DV21:EG21"/>
    <mergeCell ref="EH21:EK21"/>
    <mergeCell ref="A22:C22"/>
    <mergeCell ref="D22:F22"/>
    <mergeCell ref="G22:L22"/>
    <mergeCell ref="M22:R22"/>
    <mergeCell ref="S22:X22"/>
    <mergeCell ref="Y22:AD22"/>
    <mergeCell ref="AE22:AJ22"/>
    <mergeCell ref="AK22:AO22"/>
    <mergeCell ref="AP22:BD22"/>
    <mergeCell ref="BQ22:CG22"/>
    <mergeCell ref="CH22:CU22"/>
    <mergeCell ref="CV22:DE22"/>
    <mergeCell ref="DF22:DI22"/>
    <mergeCell ref="DJ22:DU22"/>
    <mergeCell ref="DV22:EG22"/>
    <mergeCell ref="EH22:EK22"/>
    <mergeCell ref="A23:C23"/>
    <mergeCell ref="D23:F23"/>
    <mergeCell ref="G23:L23"/>
    <mergeCell ref="M23:R23"/>
    <mergeCell ref="S23:X23"/>
    <mergeCell ref="Y23:AD23"/>
    <mergeCell ref="AE23:AJ23"/>
    <mergeCell ref="AK23:AO23"/>
    <mergeCell ref="AP23:BD23"/>
    <mergeCell ref="BQ23:CG23"/>
    <mergeCell ref="CH23:CU23"/>
    <mergeCell ref="CV23:DE23"/>
    <mergeCell ref="DF23:DI23"/>
    <mergeCell ref="DJ23:DU23"/>
    <mergeCell ref="DV23:EG23"/>
    <mergeCell ref="EH23:EK23"/>
    <mergeCell ref="A24:C24"/>
    <mergeCell ref="D24:F24"/>
    <mergeCell ref="G24:L24"/>
    <mergeCell ref="M24:R24"/>
    <mergeCell ref="S24:X24"/>
    <mergeCell ref="Y24:AD24"/>
    <mergeCell ref="AE24:AJ24"/>
    <mergeCell ref="AK24:AO24"/>
    <mergeCell ref="AP24:BD24"/>
    <mergeCell ref="BQ24:CG24"/>
    <mergeCell ref="CH24:CU24"/>
    <mergeCell ref="CV24:DE24"/>
    <mergeCell ref="DF24:DI24"/>
    <mergeCell ref="DJ24:DU24"/>
    <mergeCell ref="DV24:EG24"/>
    <mergeCell ref="EH24:EK24"/>
    <mergeCell ref="EL24:EM24"/>
    <mergeCell ref="A25:C25"/>
    <mergeCell ref="D25:F25"/>
    <mergeCell ref="G25:L25"/>
    <mergeCell ref="M25:R25"/>
    <mergeCell ref="S25:X25"/>
    <mergeCell ref="Y25:AD25"/>
    <mergeCell ref="CH25:CU25"/>
    <mergeCell ref="CV25:DE25"/>
    <mergeCell ref="DF25:DI25"/>
    <mergeCell ref="DJ25:DU25"/>
    <mergeCell ref="DV25:EG25"/>
    <mergeCell ref="EH25:EK25"/>
    <mergeCell ref="A26:C26"/>
    <mergeCell ref="D26:F26"/>
    <mergeCell ref="G26:L26"/>
    <mergeCell ref="M26:R26"/>
    <mergeCell ref="S26:X26"/>
    <mergeCell ref="Y26:AD26"/>
    <mergeCell ref="AE26:AJ26"/>
    <mergeCell ref="AK26:AO26"/>
    <mergeCell ref="AP26:BD26"/>
    <mergeCell ref="BQ26:CG26"/>
    <mergeCell ref="CH26:CU26"/>
    <mergeCell ref="CV26:DE26"/>
    <mergeCell ref="DF26:DI26"/>
    <mergeCell ref="DJ26:DU26"/>
    <mergeCell ref="DV26:EG26"/>
    <mergeCell ref="EH26:EK26"/>
    <mergeCell ref="A27:C27"/>
    <mergeCell ref="D27:F27"/>
    <mergeCell ref="G27:L27"/>
    <mergeCell ref="M27:R27"/>
    <mergeCell ref="S27:X27"/>
    <mergeCell ref="Y27:AD27"/>
    <mergeCell ref="AE27:AJ27"/>
    <mergeCell ref="AK27:AO27"/>
    <mergeCell ref="AP27:BD27"/>
    <mergeCell ref="BQ27:CG27"/>
    <mergeCell ref="CH27:CU27"/>
    <mergeCell ref="CV27:DE27"/>
    <mergeCell ref="DF27:DI27"/>
    <mergeCell ref="DJ27:DU27"/>
    <mergeCell ref="DV27:EG27"/>
    <mergeCell ref="EH27:EK27"/>
    <mergeCell ref="A28:C28"/>
    <mergeCell ref="D28:F28"/>
    <mergeCell ref="G28:L28"/>
    <mergeCell ref="M28:R28"/>
    <mergeCell ref="S28:X28"/>
    <mergeCell ref="Y28:AD28"/>
    <mergeCell ref="AE28:AJ28"/>
    <mergeCell ref="AK28:AO28"/>
    <mergeCell ref="AP28:BD28"/>
    <mergeCell ref="BQ28:CG28"/>
    <mergeCell ref="CH28:CU28"/>
    <mergeCell ref="CV28:DE28"/>
    <mergeCell ref="DF28:DI28"/>
    <mergeCell ref="DJ28:DU28"/>
    <mergeCell ref="DV28:EG28"/>
    <mergeCell ref="EH28:EK28"/>
    <mergeCell ref="A29:C29"/>
    <mergeCell ref="D29:F29"/>
    <mergeCell ref="G29:L29"/>
    <mergeCell ref="M29:R29"/>
    <mergeCell ref="S29:X29"/>
    <mergeCell ref="Y29:AD29"/>
    <mergeCell ref="AE29:AJ29"/>
    <mergeCell ref="AK29:AO29"/>
    <mergeCell ref="AP29:BD29"/>
    <mergeCell ref="BQ29:CG29"/>
    <mergeCell ref="CH29:CU29"/>
    <mergeCell ref="CV29:DE29"/>
    <mergeCell ref="DF29:DI29"/>
    <mergeCell ref="DJ29:DU29"/>
    <mergeCell ref="DV29:EG29"/>
    <mergeCell ref="EH29:EK29"/>
    <mergeCell ref="A30:C30"/>
    <mergeCell ref="D30:F30"/>
    <mergeCell ref="G30:L30"/>
    <mergeCell ref="M30:R30"/>
    <mergeCell ref="S30:X30"/>
    <mergeCell ref="Y30:AD30"/>
    <mergeCell ref="AE30:AJ30"/>
    <mergeCell ref="AK30:AO30"/>
    <mergeCell ref="AP30:BD30"/>
    <mergeCell ref="BQ30:CG30"/>
    <mergeCell ref="CH30:CU30"/>
    <mergeCell ref="CV30:DE30"/>
    <mergeCell ref="DF30:DI30"/>
    <mergeCell ref="DJ30:DU30"/>
    <mergeCell ref="DV30:EG30"/>
    <mergeCell ref="EH30:EK30"/>
    <mergeCell ref="A31:C31"/>
    <mergeCell ref="D31:F31"/>
    <mergeCell ref="G31:L31"/>
    <mergeCell ref="M31:R31"/>
    <mergeCell ref="S31:X31"/>
    <mergeCell ref="Y31:AD31"/>
    <mergeCell ref="AE31:AJ31"/>
    <mergeCell ref="AK31:AO31"/>
    <mergeCell ref="AP31:BD31"/>
    <mergeCell ref="BQ31:CG31"/>
    <mergeCell ref="CH31:CU31"/>
    <mergeCell ref="CV31:DE31"/>
    <mergeCell ref="DF31:DI31"/>
    <mergeCell ref="DJ31:DU31"/>
    <mergeCell ref="DV31:EG31"/>
    <mergeCell ref="EH31:EK31"/>
    <mergeCell ref="A32:C32"/>
    <mergeCell ref="D32:F32"/>
    <mergeCell ref="G32:L32"/>
    <mergeCell ref="M32:R32"/>
    <mergeCell ref="S32:X32"/>
    <mergeCell ref="Y32:AD32"/>
    <mergeCell ref="AE32:AJ32"/>
    <mergeCell ref="AK32:AO32"/>
    <mergeCell ref="AP32:BD32"/>
    <mergeCell ref="BQ32:CG32"/>
    <mergeCell ref="CH32:CU32"/>
    <mergeCell ref="CV32:DE32"/>
    <mergeCell ref="DF32:DI32"/>
    <mergeCell ref="DJ32:DU32"/>
    <mergeCell ref="DV32:EG32"/>
    <mergeCell ref="EH32:EK32"/>
    <mergeCell ref="A33:C33"/>
    <mergeCell ref="D33:F33"/>
    <mergeCell ref="G33:L33"/>
    <mergeCell ref="M33:R33"/>
    <mergeCell ref="S33:X33"/>
    <mergeCell ref="Y33:AD33"/>
    <mergeCell ref="AE33:AJ33"/>
    <mergeCell ref="AK33:AO33"/>
    <mergeCell ref="AP33:BD33"/>
    <mergeCell ref="BQ33:CG33"/>
    <mergeCell ref="CH33:CU33"/>
    <mergeCell ref="CV33:DE33"/>
    <mergeCell ref="DF33:DI33"/>
    <mergeCell ref="DJ33:DU33"/>
    <mergeCell ref="DV33:EG33"/>
    <mergeCell ref="EH33:EK33"/>
    <mergeCell ref="A34:C34"/>
    <mergeCell ref="D34:F34"/>
    <mergeCell ref="G34:L34"/>
    <mergeCell ref="M34:R34"/>
    <mergeCell ref="S34:X34"/>
    <mergeCell ref="Y34:AD34"/>
    <mergeCell ref="AE34:AJ34"/>
    <mergeCell ref="AK34:AO34"/>
    <mergeCell ref="AP34:BD34"/>
    <mergeCell ref="BQ34:CG34"/>
    <mergeCell ref="CH34:CU34"/>
    <mergeCell ref="CV34:DE34"/>
    <mergeCell ref="DF34:DI34"/>
    <mergeCell ref="DJ34:DU34"/>
    <mergeCell ref="DV34:EG34"/>
    <mergeCell ref="EH34:EK34"/>
    <mergeCell ref="A35:C35"/>
    <mergeCell ref="D35:F35"/>
    <mergeCell ref="G35:L35"/>
    <mergeCell ref="M35:R35"/>
    <mergeCell ref="S35:X35"/>
    <mergeCell ref="Y35:AD35"/>
    <mergeCell ref="AE35:AJ35"/>
    <mergeCell ref="AK35:AO35"/>
    <mergeCell ref="AP35:BD35"/>
    <mergeCell ref="BQ35:CG35"/>
    <mergeCell ref="CH35:CU35"/>
    <mergeCell ref="CV35:DE35"/>
    <mergeCell ref="DF35:DI35"/>
    <mergeCell ref="DJ35:DU35"/>
    <mergeCell ref="DV35:EG35"/>
    <mergeCell ref="EH35:EK35"/>
    <mergeCell ref="A36:C36"/>
    <mergeCell ref="D36:F36"/>
    <mergeCell ref="G36:L36"/>
    <mergeCell ref="M36:R36"/>
    <mergeCell ref="S36:X36"/>
    <mergeCell ref="Y36:AD36"/>
    <mergeCell ref="AE36:AJ36"/>
    <mergeCell ref="AK36:AO36"/>
    <mergeCell ref="AP36:BD36"/>
    <mergeCell ref="BN36:DI36"/>
    <mergeCell ref="DJ36:DU36"/>
    <mergeCell ref="DV36:EG36"/>
    <mergeCell ref="EH36:EK36"/>
    <mergeCell ref="A37:C37"/>
    <mergeCell ref="D37:F37"/>
    <mergeCell ref="G37:L37"/>
    <mergeCell ref="M37:R37"/>
    <mergeCell ref="S37:X37"/>
    <mergeCell ref="Y37:AD37"/>
    <mergeCell ref="AE37:AJ37"/>
    <mergeCell ref="AK37:AO37"/>
    <mergeCell ref="AP37:BD37"/>
    <mergeCell ref="A38:C38"/>
    <mergeCell ref="D38:F38"/>
    <mergeCell ref="G38:L38"/>
    <mergeCell ref="M38:R38"/>
    <mergeCell ref="S38:X38"/>
    <mergeCell ref="Y38:AD38"/>
    <mergeCell ref="AE38:AJ38"/>
    <mergeCell ref="AK38:AO38"/>
    <mergeCell ref="AP38:BD38"/>
    <mergeCell ref="BN38:BP41"/>
    <mergeCell ref="BQ38:CX38"/>
    <mergeCell ref="CY38:DJ38"/>
    <mergeCell ref="BQ39:CX39"/>
    <mergeCell ref="CY39:DJ39"/>
    <mergeCell ref="BQ40:CX40"/>
    <mergeCell ref="CY40:DJ40"/>
    <mergeCell ref="DK38:EK38"/>
    <mergeCell ref="A39:C39"/>
    <mergeCell ref="D39:F39"/>
    <mergeCell ref="G39:L39"/>
    <mergeCell ref="M39:R39"/>
    <mergeCell ref="S39:X39"/>
    <mergeCell ref="Y39:AD39"/>
    <mergeCell ref="AE39:AJ39"/>
    <mergeCell ref="AK39:AO39"/>
    <mergeCell ref="AP39:BD39"/>
    <mergeCell ref="DK39:EK39"/>
    <mergeCell ref="A40:C40"/>
    <mergeCell ref="D40:F40"/>
    <mergeCell ref="G40:L40"/>
    <mergeCell ref="M40:R40"/>
    <mergeCell ref="S40:X40"/>
    <mergeCell ref="Y40:AD40"/>
    <mergeCell ref="AE40:AJ40"/>
    <mergeCell ref="AK40:AO40"/>
    <mergeCell ref="AP40:BD40"/>
    <mergeCell ref="DK40:EK40"/>
    <mergeCell ref="A41:X41"/>
    <mergeCell ref="Y41:AD41"/>
    <mergeCell ref="AE41:BD41"/>
    <mergeCell ref="BQ41:CX41"/>
    <mergeCell ref="CY41:DJ41"/>
    <mergeCell ref="DK41:EK41"/>
    <mergeCell ref="EF44:EG44"/>
    <mergeCell ref="EH44:EK44"/>
    <mergeCell ref="BP43:DB44"/>
    <mergeCell ref="DC43:DT44"/>
    <mergeCell ref="DV44:DW44"/>
    <mergeCell ref="DX44:DY44"/>
    <mergeCell ref="DZ44:EC44"/>
    <mergeCell ref="ED44:EE44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O48"/>
  <sheetViews>
    <sheetView showGridLines="0" view="pageBreakPreview" zoomScale="85" zoomScaleNormal="85" zoomScaleSheetLayoutView="85" zoomScalePageLayoutView="0" workbookViewId="0" topLeftCell="A1">
      <selection activeCell="BE1" sqref="BE1"/>
    </sheetView>
  </sheetViews>
  <sheetFormatPr defaultColWidth="1.57421875" defaultRowHeight="15" customHeight="1"/>
  <cols>
    <col min="1" max="46" width="1.57421875" style="26" customWidth="1"/>
    <col min="47" max="53" width="2.28125" style="26" bestFit="1" customWidth="1"/>
    <col min="54" max="55" width="2.00390625" style="26" customWidth="1"/>
    <col min="56" max="56" width="2.28125" style="26" customWidth="1"/>
    <col min="57" max="57" width="2.421875" style="26" customWidth="1"/>
    <col min="58" max="63" width="10.140625" style="26" hidden="1" customWidth="1"/>
    <col min="64" max="64" width="1.57421875" style="26" customWidth="1"/>
    <col min="65" max="65" width="2.57421875" style="21" customWidth="1"/>
    <col min="66" max="67" width="2.00390625" style="21" customWidth="1"/>
    <col min="68" max="143" width="1.1484375" style="21" customWidth="1"/>
    <col min="144" max="145" width="10.57421875" style="26" hidden="1" customWidth="1"/>
    <col min="146" max="16384" width="1.57421875" style="26" customWidth="1"/>
  </cols>
  <sheetData>
    <row r="1" spans="1:143" ht="18" customHeight="1">
      <c r="A1" s="26" t="str">
        <f>'基本設定'!$M$7</f>
        <v>第9号様式の2（第18条関係）</v>
      </c>
      <c r="AX1" s="57" t="str">
        <f>HYPERLINK("#"&amp;ADDRESS(IF(ISERROR(MATCH(INT($G$3),'受給者一覧'!$B:$B,0)),1,MATCH(INT($G$3),'受給者一覧'!$B:$B,0)),2,1,1,"受給者一覧"),"受給者一覧へ")</f>
        <v>受給者一覧へ</v>
      </c>
      <c r="EL1" s="27"/>
      <c r="EM1" s="27"/>
    </row>
    <row r="2" spans="3:143" ht="18" customHeight="1" thickBot="1">
      <c r="C2" s="27" t="str">
        <f>'請求書'!$D$21&amp;'請求書'!$F$21&amp;'請求書'!$G$21&amp;'請求書'!$H$21&amp;'請求書'!$J$21&amp;'請求書'!$K$21&amp;'請求書'!$L$21</f>
        <v>令和05年03月分</v>
      </c>
      <c r="R2" s="28" t="str">
        <f>'基本設定'!Y7</f>
        <v>訪問入浴サービス提供実績記録票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X2" s="59">
        <f>'請求書'!D20</f>
        <v>44986</v>
      </c>
      <c r="BM2" s="208" t="s">
        <v>159</v>
      </c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7"/>
      <c r="EM2" s="27"/>
    </row>
    <row r="3" spans="1:143" ht="18" customHeight="1">
      <c r="A3" s="209" t="s">
        <v>153</v>
      </c>
      <c r="B3" s="210"/>
      <c r="C3" s="210"/>
      <c r="D3" s="210"/>
      <c r="E3" s="210"/>
      <c r="F3" s="210"/>
      <c r="G3" s="213" t="str">
        <f ca="1">TEXT(RIGHT(CELL("filename",G3),LEN(CELL("filename",G3))-FIND("]",CELL("filename",G3))),"0000000000")</f>
        <v>2320600002</v>
      </c>
      <c r="H3" s="214"/>
      <c r="I3" s="214"/>
      <c r="J3" s="214"/>
      <c r="K3" s="214"/>
      <c r="L3" s="214"/>
      <c r="M3" s="214"/>
      <c r="N3" s="214"/>
      <c r="O3" s="214"/>
      <c r="P3" s="215"/>
      <c r="Q3" s="219" t="s">
        <v>154</v>
      </c>
      <c r="R3" s="220"/>
      <c r="S3" s="220"/>
      <c r="T3" s="220"/>
      <c r="U3" s="220"/>
      <c r="V3" s="220"/>
      <c r="W3" s="220"/>
      <c r="X3" s="220"/>
      <c r="Y3" s="220"/>
      <c r="Z3" s="220"/>
      <c r="AA3" s="221"/>
      <c r="AB3" s="222" t="str">
        <f>IF(VLOOKUP(INT($G$3),'受給者一覧'!$B$3:$AX$500,3,FALSE)="",VLOOKUP(INT($G$3),'受給者一覧'!$B$3:$AX$500,2,FALSE),VLOOKUP(INT($G$3),'受給者一覧'!$B$3:$AX$500,3,FALSE)&amp;CHAR(10)&amp;"("&amp;VLOOKUP(INT($G$3),'受給者一覧'!$B$3:$AX$500,2,FALSE)&amp;")")</f>
        <v>春日井　太郎12</v>
      </c>
      <c r="AC3" s="223"/>
      <c r="AD3" s="223"/>
      <c r="AE3" s="223"/>
      <c r="AF3" s="223"/>
      <c r="AG3" s="223"/>
      <c r="AH3" s="223"/>
      <c r="AI3" s="223"/>
      <c r="AJ3" s="223"/>
      <c r="AK3" s="224"/>
      <c r="AL3" s="210" t="s">
        <v>155</v>
      </c>
      <c r="AM3" s="210"/>
      <c r="AN3" s="210"/>
      <c r="AO3" s="210"/>
      <c r="AP3" s="210"/>
      <c r="AQ3" s="210"/>
      <c r="AR3" s="210"/>
      <c r="AS3" s="210"/>
      <c r="AT3" s="210"/>
      <c r="AU3" s="228">
        <f>'請求書'!$S$9</f>
        <v>2367500000</v>
      </c>
      <c r="AV3" s="229"/>
      <c r="AW3" s="229"/>
      <c r="AX3" s="229"/>
      <c r="AY3" s="229"/>
      <c r="AZ3" s="229"/>
      <c r="BA3" s="229"/>
      <c r="BB3" s="229"/>
      <c r="BC3" s="229"/>
      <c r="BD3" s="230"/>
      <c r="BM3" s="231" t="s">
        <v>160</v>
      </c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7"/>
      <c r="EM3" s="27"/>
    </row>
    <row r="4" spans="1:143" ht="18" customHeight="1" thickBot="1">
      <c r="A4" s="211"/>
      <c r="B4" s="212"/>
      <c r="C4" s="212"/>
      <c r="D4" s="212"/>
      <c r="E4" s="212"/>
      <c r="F4" s="212"/>
      <c r="G4" s="216"/>
      <c r="H4" s="217"/>
      <c r="I4" s="217"/>
      <c r="J4" s="217"/>
      <c r="K4" s="217"/>
      <c r="L4" s="217"/>
      <c r="M4" s="217"/>
      <c r="N4" s="217"/>
      <c r="O4" s="217"/>
      <c r="P4" s="218"/>
      <c r="Q4" s="232" t="s">
        <v>156</v>
      </c>
      <c r="R4" s="233"/>
      <c r="S4" s="233"/>
      <c r="T4" s="233"/>
      <c r="U4" s="233"/>
      <c r="V4" s="233"/>
      <c r="W4" s="233"/>
      <c r="X4" s="233"/>
      <c r="Y4" s="233"/>
      <c r="Z4" s="233"/>
      <c r="AA4" s="234"/>
      <c r="AB4" s="225"/>
      <c r="AC4" s="226"/>
      <c r="AD4" s="226"/>
      <c r="AE4" s="226"/>
      <c r="AF4" s="226"/>
      <c r="AG4" s="226"/>
      <c r="AH4" s="226"/>
      <c r="AI4" s="226"/>
      <c r="AJ4" s="226"/>
      <c r="AK4" s="227"/>
      <c r="AL4" s="212" t="s">
        <v>157</v>
      </c>
      <c r="AM4" s="212"/>
      <c r="AN4" s="212"/>
      <c r="AO4" s="212"/>
      <c r="AP4" s="212"/>
      <c r="AQ4" s="212"/>
      <c r="AR4" s="239" t="str">
        <f>'請求書'!$S$15</f>
        <v>△△訪問入浴株式会社　　　　　　　　　〇〇訪問サービス事業所
</v>
      </c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7"/>
      <c r="EM4" s="27"/>
    </row>
    <row r="5" spans="1:143" ht="18" customHeight="1" thickBot="1">
      <c r="A5" s="248" t="s">
        <v>158</v>
      </c>
      <c r="B5" s="249"/>
      <c r="C5" s="249"/>
      <c r="D5" s="249"/>
      <c r="E5" s="249"/>
      <c r="F5" s="250"/>
      <c r="G5" s="254" t="str">
        <f>VLOOKUP(INT($G$3),'受給者一覧'!$B$3:$AX$500,46,FALSE)&amp;"回"</f>
        <v>5回</v>
      </c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6"/>
      <c r="AL5" s="212"/>
      <c r="AM5" s="212"/>
      <c r="AN5" s="212"/>
      <c r="AO5" s="212"/>
      <c r="AP5" s="212"/>
      <c r="AQ5" s="212"/>
      <c r="AR5" s="242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4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DN5" s="237" t="str">
        <f>'請求書'!D21</f>
        <v>令和</v>
      </c>
      <c r="DO5" s="238"/>
      <c r="DP5" s="238"/>
      <c r="DQ5" s="238"/>
      <c r="DR5" s="238"/>
      <c r="DS5" s="238" t="str">
        <f>'請求書'!F21</f>
        <v>0</v>
      </c>
      <c r="DT5" s="238"/>
      <c r="DU5" s="238"/>
      <c r="DV5" s="238" t="str">
        <f>'請求書'!G21</f>
        <v>5</v>
      </c>
      <c r="DW5" s="238"/>
      <c r="DX5" s="238"/>
      <c r="DY5" s="238" t="s">
        <v>63</v>
      </c>
      <c r="DZ5" s="238"/>
      <c r="EA5" s="238"/>
      <c r="EB5" s="238" t="str">
        <f>'請求書'!J21</f>
        <v>0</v>
      </c>
      <c r="EC5" s="238"/>
      <c r="ED5" s="238"/>
      <c r="EE5" s="238" t="str">
        <f>'請求書'!K21</f>
        <v>3</v>
      </c>
      <c r="EF5" s="238"/>
      <c r="EG5" s="238"/>
      <c r="EH5" s="238" t="s">
        <v>161</v>
      </c>
      <c r="EI5" s="238"/>
      <c r="EJ5" s="238"/>
      <c r="EK5" s="261"/>
      <c r="EL5" s="27"/>
      <c r="EM5" s="27"/>
    </row>
    <row r="6" spans="1:143" ht="18" customHeight="1" thickBot="1">
      <c r="A6" s="251"/>
      <c r="B6" s="252"/>
      <c r="C6" s="252"/>
      <c r="D6" s="252"/>
      <c r="E6" s="252"/>
      <c r="F6" s="253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9"/>
      <c r="AL6" s="235"/>
      <c r="AM6" s="235"/>
      <c r="AN6" s="235"/>
      <c r="AO6" s="235"/>
      <c r="AP6" s="235"/>
      <c r="AQ6" s="235"/>
      <c r="AR6" s="245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7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EL6" s="27"/>
      <c r="EM6" s="27"/>
    </row>
    <row r="7" spans="1:143" ht="18" customHeight="1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W7" s="328" t="s">
        <v>162</v>
      </c>
      <c r="CX7" s="329"/>
      <c r="CY7" s="334" t="s">
        <v>163</v>
      </c>
      <c r="CZ7" s="334"/>
      <c r="DA7" s="334"/>
      <c r="DB7" s="334"/>
      <c r="DC7" s="334"/>
      <c r="DD7" s="334"/>
      <c r="DE7" s="334"/>
      <c r="DF7" s="334"/>
      <c r="DG7" s="334"/>
      <c r="DH7" s="336">
        <f>AU3</f>
        <v>2367500000</v>
      </c>
      <c r="DI7" s="337"/>
      <c r="DJ7" s="337"/>
      <c r="DK7" s="337"/>
      <c r="DL7" s="337"/>
      <c r="DM7" s="337"/>
      <c r="DN7" s="337"/>
      <c r="DO7" s="337"/>
      <c r="DP7" s="337"/>
      <c r="DQ7" s="337"/>
      <c r="DR7" s="337"/>
      <c r="DS7" s="337"/>
      <c r="DT7" s="337"/>
      <c r="DU7" s="337"/>
      <c r="DV7" s="337"/>
      <c r="DW7" s="337"/>
      <c r="DX7" s="337"/>
      <c r="DY7" s="337"/>
      <c r="DZ7" s="337"/>
      <c r="EA7" s="337"/>
      <c r="EB7" s="337"/>
      <c r="EC7" s="337"/>
      <c r="ED7" s="337"/>
      <c r="EE7" s="337"/>
      <c r="EF7" s="337"/>
      <c r="EG7" s="337"/>
      <c r="EH7" s="337"/>
      <c r="EI7" s="337"/>
      <c r="EJ7" s="337"/>
      <c r="EK7" s="338"/>
      <c r="EL7" s="27"/>
      <c r="EM7" s="27"/>
    </row>
    <row r="8" spans="1:143" ht="18" customHeight="1">
      <c r="A8" s="285" t="s">
        <v>15</v>
      </c>
      <c r="B8" s="286"/>
      <c r="C8" s="286"/>
      <c r="D8" s="286" t="s">
        <v>16</v>
      </c>
      <c r="E8" s="286"/>
      <c r="F8" s="291"/>
      <c r="G8" s="294" t="s">
        <v>148</v>
      </c>
      <c r="H8" s="295"/>
      <c r="I8" s="295"/>
      <c r="J8" s="295"/>
      <c r="K8" s="295"/>
      <c r="L8" s="295"/>
      <c r="M8" s="295" t="s">
        <v>18</v>
      </c>
      <c r="N8" s="295"/>
      <c r="O8" s="295"/>
      <c r="P8" s="295"/>
      <c r="Q8" s="295"/>
      <c r="R8" s="295"/>
      <c r="S8" s="295" t="s">
        <v>19</v>
      </c>
      <c r="T8" s="295"/>
      <c r="U8" s="295"/>
      <c r="V8" s="295"/>
      <c r="W8" s="295"/>
      <c r="X8" s="295"/>
      <c r="Y8" s="300" t="s">
        <v>149</v>
      </c>
      <c r="Z8" s="300"/>
      <c r="AA8" s="300"/>
      <c r="AB8" s="300"/>
      <c r="AC8" s="300"/>
      <c r="AD8" s="300"/>
      <c r="AE8" s="262" t="s">
        <v>150</v>
      </c>
      <c r="AF8" s="262"/>
      <c r="AG8" s="262"/>
      <c r="AH8" s="262"/>
      <c r="AI8" s="262"/>
      <c r="AJ8" s="263"/>
      <c r="AK8" s="209" t="s">
        <v>198</v>
      </c>
      <c r="AL8" s="268"/>
      <c r="AM8" s="268"/>
      <c r="AN8" s="268"/>
      <c r="AO8" s="269"/>
      <c r="AP8" s="276" t="s">
        <v>17</v>
      </c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8"/>
      <c r="BN8" s="303" t="s">
        <v>172</v>
      </c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7" t="str">
        <f>G3</f>
        <v>2320600002</v>
      </c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9"/>
      <c r="CW8" s="330"/>
      <c r="CX8" s="331"/>
      <c r="CY8" s="335"/>
      <c r="CZ8" s="335"/>
      <c r="DA8" s="335"/>
      <c r="DB8" s="335"/>
      <c r="DC8" s="335"/>
      <c r="DD8" s="335"/>
      <c r="DE8" s="335"/>
      <c r="DF8" s="335"/>
      <c r="DG8" s="335"/>
      <c r="DH8" s="339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1"/>
      <c r="EL8" s="27"/>
      <c r="EM8" s="27"/>
    </row>
    <row r="9" spans="1:143" ht="18" customHeight="1">
      <c r="A9" s="287"/>
      <c r="B9" s="288"/>
      <c r="C9" s="288"/>
      <c r="D9" s="288"/>
      <c r="E9" s="288"/>
      <c r="F9" s="292"/>
      <c r="G9" s="296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301"/>
      <c r="Z9" s="301"/>
      <c r="AA9" s="301"/>
      <c r="AB9" s="301"/>
      <c r="AC9" s="301"/>
      <c r="AD9" s="301"/>
      <c r="AE9" s="264"/>
      <c r="AF9" s="264"/>
      <c r="AG9" s="264"/>
      <c r="AH9" s="264"/>
      <c r="AI9" s="264"/>
      <c r="AJ9" s="265"/>
      <c r="AK9" s="270"/>
      <c r="AL9" s="271"/>
      <c r="AM9" s="271"/>
      <c r="AN9" s="271"/>
      <c r="AO9" s="272"/>
      <c r="AP9" s="279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1"/>
      <c r="BN9" s="305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10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2"/>
      <c r="CW9" s="330"/>
      <c r="CX9" s="331"/>
      <c r="CY9" s="313" t="s">
        <v>165</v>
      </c>
      <c r="CZ9" s="314"/>
      <c r="DA9" s="314"/>
      <c r="DB9" s="314"/>
      <c r="DC9" s="314"/>
      <c r="DD9" s="314"/>
      <c r="DE9" s="314"/>
      <c r="DF9" s="314"/>
      <c r="DG9" s="314"/>
      <c r="DH9" s="316" t="str">
        <f>AR4</f>
        <v>△△訪問入浴株式会社　　　　　　　　　〇〇訪問サービス事業所
</v>
      </c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8"/>
      <c r="EL9" s="27"/>
      <c r="EM9" s="27"/>
    </row>
    <row r="10" spans="1:143" ht="18" customHeight="1" thickBot="1">
      <c r="A10" s="289"/>
      <c r="B10" s="290"/>
      <c r="C10" s="290"/>
      <c r="D10" s="290"/>
      <c r="E10" s="290"/>
      <c r="F10" s="293"/>
      <c r="G10" s="298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302"/>
      <c r="Z10" s="302"/>
      <c r="AA10" s="302"/>
      <c r="AB10" s="302"/>
      <c r="AC10" s="302"/>
      <c r="AD10" s="302"/>
      <c r="AE10" s="266"/>
      <c r="AF10" s="266"/>
      <c r="AG10" s="266"/>
      <c r="AH10" s="266"/>
      <c r="AI10" s="266"/>
      <c r="AJ10" s="267"/>
      <c r="AK10" s="273"/>
      <c r="AL10" s="274"/>
      <c r="AM10" s="274"/>
      <c r="AN10" s="274"/>
      <c r="AO10" s="275"/>
      <c r="AP10" s="282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4"/>
      <c r="BN10" s="325" t="s">
        <v>173</v>
      </c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14" t="str">
        <f>IF(VLOOKUP(INT($G$3),'受給者一覧'!$B$3:$AX$500,3,FALSE)="",VLOOKUP(INT($G$3),'受給者一覧'!$B$3:$AX$500,2,FALSE),VLOOKUP(INT($G$3),'受給者一覧'!$B$3:$AX$500,3,FALSE))</f>
        <v>春日井　太郎12</v>
      </c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27"/>
      <c r="CW10" s="330"/>
      <c r="CX10" s="331"/>
      <c r="CY10" s="314"/>
      <c r="CZ10" s="314"/>
      <c r="DA10" s="314"/>
      <c r="DB10" s="314"/>
      <c r="DC10" s="314"/>
      <c r="DD10" s="314"/>
      <c r="DE10" s="314"/>
      <c r="DF10" s="314"/>
      <c r="DG10" s="314"/>
      <c r="DH10" s="319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1"/>
      <c r="EL10" s="27"/>
      <c r="EM10" s="27"/>
    </row>
    <row r="11" spans="1:145" ht="18" customHeight="1">
      <c r="A11" s="342">
        <v>5</v>
      </c>
      <c r="B11" s="343"/>
      <c r="C11" s="343"/>
      <c r="D11" s="344" t="str">
        <f>IF(A11&lt;&gt;"",TEXT(DATE(YEAR('請求書'!$D$20),MONTH('請求書'!$D$20),$A11),"AAA"),"")</f>
        <v>日</v>
      </c>
      <c r="E11" s="344"/>
      <c r="F11" s="345"/>
      <c r="G11" s="346">
        <v>1</v>
      </c>
      <c r="H11" s="347"/>
      <c r="I11" s="347"/>
      <c r="J11" s="347"/>
      <c r="K11" s="347"/>
      <c r="L11" s="347"/>
      <c r="M11" s="348">
        <v>0.4166666666666667</v>
      </c>
      <c r="N11" s="348"/>
      <c r="O11" s="348"/>
      <c r="P11" s="348"/>
      <c r="Q11" s="348"/>
      <c r="R11" s="348"/>
      <c r="S11" s="348">
        <v>0.5</v>
      </c>
      <c r="T11" s="348"/>
      <c r="U11" s="348"/>
      <c r="V11" s="348"/>
      <c r="W11" s="348"/>
      <c r="X11" s="348"/>
      <c r="Y11" s="349">
        <f aca="true" t="shared" si="0" ref="Y11:Y40">S11-M11</f>
        <v>0.08333333333333331</v>
      </c>
      <c r="Z11" s="349"/>
      <c r="AA11" s="349"/>
      <c r="AB11" s="349"/>
      <c r="AC11" s="349"/>
      <c r="AD11" s="349"/>
      <c r="AE11" s="347">
        <v>1</v>
      </c>
      <c r="AF11" s="347"/>
      <c r="AG11" s="347"/>
      <c r="AH11" s="347"/>
      <c r="AI11" s="347"/>
      <c r="AJ11" s="350"/>
      <c r="AK11" s="351"/>
      <c r="AL11" s="352"/>
      <c r="AM11" s="352"/>
      <c r="AN11" s="352"/>
      <c r="AO11" s="353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3"/>
      <c r="BE11" s="26" t="str">
        <f>IF(G11&lt;&gt;"","1","")</f>
        <v>1</v>
      </c>
      <c r="BF11" s="26" t="str">
        <f>IF(ISERROR(VLOOKUP(BE11,'単価設定'!$G$3:$K$4,2,FALSE)),"",VLOOKUP(BE11,'単価設定'!$G$3:$K$4,2,FALSE))</f>
        <v>051111</v>
      </c>
      <c r="BG11" s="26">
        <f>IF(BF11&lt;&gt;"",IF(COUNTIF(BF$11:BF11,BF11)=1,ROW(),""),"")</f>
        <v>11</v>
      </c>
      <c r="BH11" s="26">
        <f>IF(COUNT($BG:$BG)&lt;ROW($A1),"",INT(INDEX($BF:$BF,SMALL($BG:$BG,ROW($A1)))))</f>
        <v>51111</v>
      </c>
      <c r="BN11" s="354" t="s">
        <v>174</v>
      </c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27"/>
      <c r="CW11" s="330"/>
      <c r="CX11" s="331"/>
      <c r="CY11" s="314"/>
      <c r="CZ11" s="314"/>
      <c r="DA11" s="314"/>
      <c r="DB11" s="314"/>
      <c r="DC11" s="314"/>
      <c r="DD11" s="314"/>
      <c r="DE11" s="314"/>
      <c r="DF11" s="314"/>
      <c r="DG11" s="314"/>
      <c r="DH11" s="319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1"/>
      <c r="EL11" s="27"/>
      <c r="EM11" s="27"/>
      <c r="EN11" s="26">
        <f>IF(BE11="",0,A11)</f>
        <v>5</v>
      </c>
      <c r="EO11" s="26">
        <f>IF(ISERROR(SMALL($EN$11:$EN$41,COUNTIF($EN$11:$EN$41,0)+1)),0,SMALL($EN$11:$EN$41,COUNTIF($EN$11:$EN$41,0)+1))</f>
        <v>5</v>
      </c>
    </row>
    <row r="12" spans="1:145" ht="18" customHeight="1">
      <c r="A12" s="342">
        <v>6</v>
      </c>
      <c r="B12" s="343"/>
      <c r="C12" s="343"/>
      <c r="D12" s="344" t="str">
        <f>IF(A12&lt;&gt;"",TEXT(DATE(YEAR('請求書'!$D$20),MONTH('請求書'!$D$20),$A12),"AAA"),"")</f>
        <v>月</v>
      </c>
      <c r="E12" s="344"/>
      <c r="F12" s="345"/>
      <c r="G12" s="356">
        <v>2</v>
      </c>
      <c r="H12" s="357"/>
      <c r="I12" s="357"/>
      <c r="J12" s="357"/>
      <c r="K12" s="357"/>
      <c r="L12" s="357"/>
      <c r="M12" s="358">
        <v>0.4166666666666667</v>
      </c>
      <c r="N12" s="358"/>
      <c r="O12" s="358"/>
      <c r="P12" s="358"/>
      <c r="Q12" s="358"/>
      <c r="R12" s="358"/>
      <c r="S12" s="358">
        <v>0.6666666666666666</v>
      </c>
      <c r="T12" s="358"/>
      <c r="U12" s="358"/>
      <c r="V12" s="358"/>
      <c r="W12" s="358"/>
      <c r="X12" s="358"/>
      <c r="Y12" s="359">
        <f t="shared" si="0"/>
        <v>0.24999999999999994</v>
      </c>
      <c r="Z12" s="359"/>
      <c r="AA12" s="359"/>
      <c r="AB12" s="359"/>
      <c r="AC12" s="359"/>
      <c r="AD12" s="359"/>
      <c r="AE12" s="357">
        <v>1</v>
      </c>
      <c r="AF12" s="357"/>
      <c r="AG12" s="357"/>
      <c r="AH12" s="357"/>
      <c r="AI12" s="357"/>
      <c r="AJ12" s="360"/>
      <c r="AK12" s="361"/>
      <c r="AL12" s="362"/>
      <c r="AM12" s="362"/>
      <c r="AN12" s="362"/>
      <c r="AO12" s="363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3"/>
      <c r="BE12" s="26" t="str">
        <f aca="true" t="shared" si="1" ref="BE12:BE40">IF(G12&lt;&gt;"","1","")</f>
        <v>1</v>
      </c>
      <c r="BF12" s="26" t="str">
        <f>IF(ISERROR(VLOOKUP(BE12,'単価設定'!$G$3:$K$4,2,FALSE)),"",VLOOKUP(BE12,'単価設定'!$G$3:$K$4,2,FALSE))</f>
        <v>051111</v>
      </c>
      <c r="BG12" s="26">
        <f>IF(BF12&lt;&gt;"",IF(COUNTIF(BF$11:BF12,BF12)=1,ROW(),""),"")</f>
      </c>
      <c r="BH12" s="26">
        <f>IF(COUNT($BG:$BG)&lt;ROW($A2),"",INT(INDEX($BF:$BF,SMALL($BG:$BG,ROW($A2)))))</f>
      </c>
      <c r="BN12" s="325" t="s">
        <v>175</v>
      </c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14">
        <f>IF(VLOOKUP(INT($G$3),'受給者一覧'!$B$3:$AX$500,3,FALSE)="","",VLOOKUP(INT($G$3),'受給者一覧'!$B$3:$AX$500,2,FALSE))</f>
      </c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27"/>
      <c r="CW12" s="330"/>
      <c r="CX12" s="331"/>
      <c r="CY12" s="314"/>
      <c r="CZ12" s="314"/>
      <c r="DA12" s="314"/>
      <c r="DB12" s="314"/>
      <c r="DC12" s="314"/>
      <c r="DD12" s="314"/>
      <c r="DE12" s="314"/>
      <c r="DF12" s="314"/>
      <c r="DG12" s="314"/>
      <c r="DH12" s="319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1"/>
      <c r="EL12" s="27"/>
      <c r="EM12" s="27"/>
      <c r="EN12" s="26">
        <f aca="true" t="shared" si="2" ref="EN12:EN40">IF(BE12="",0,A12)</f>
        <v>6</v>
      </c>
      <c r="EO12" s="26">
        <f>MAX(EN11:EN40)</f>
        <v>16</v>
      </c>
    </row>
    <row r="13" spans="1:144" ht="18" customHeight="1" thickBot="1">
      <c r="A13" s="342">
        <v>16</v>
      </c>
      <c r="B13" s="343"/>
      <c r="C13" s="343"/>
      <c r="D13" s="344" t="str">
        <f>IF(A13&lt;&gt;"",TEXT(DATE(YEAR('請求書'!$D$20),MONTH('請求書'!$D$20),$A13),"AAA"),"")</f>
        <v>木</v>
      </c>
      <c r="E13" s="344"/>
      <c r="F13" s="345"/>
      <c r="G13" s="356">
        <v>3</v>
      </c>
      <c r="H13" s="357"/>
      <c r="I13" s="357"/>
      <c r="J13" s="357"/>
      <c r="K13" s="357"/>
      <c r="L13" s="357"/>
      <c r="M13" s="358">
        <v>0.4583333333333333</v>
      </c>
      <c r="N13" s="358"/>
      <c r="O13" s="358"/>
      <c r="P13" s="358"/>
      <c r="Q13" s="358"/>
      <c r="R13" s="358"/>
      <c r="S13" s="358">
        <v>0.625</v>
      </c>
      <c r="T13" s="358"/>
      <c r="U13" s="358"/>
      <c r="V13" s="358"/>
      <c r="W13" s="358"/>
      <c r="X13" s="358"/>
      <c r="Y13" s="359">
        <f t="shared" si="0"/>
        <v>0.16666666666666669</v>
      </c>
      <c r="Z13" s="359"/>
      <c r="AA13" s="359"/>
      <c r="AB13" s="359"/>
      <c r="AC13" s="359"/>
      <c r="AD13" s="359"/>
      <c r="AE13" s="357">
        <v>1</v>
      </c>
      <c r="AF13" s="357"/>
      <c r="AG13" s="357"/>
      <c r="AH13" s="357"/>
      <c r="AI13" s="357"/>
      <c r="AJ13" s="360"/>
      <c r="AK13" s="361"/>
      <c r="AL13" s="362"/>
      <c r="AM13" s="362"/>
      <c r="AN13" s="362"/>
      <c r="AO13" s="363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3"/>
      <c r="BE13" s="26" t="str">
        <f t="shared" si="1"/>
        <v>1</v>
      </c>
      <c r="BF13" s="26" t="str">
        <f>IF(ISERROR(VLOOKUP(BE13,'単価設定'!$G$3:$K$4,2,FALSE)),"",VLOOKUP(BE13,'単価設定'!$G$3:$K$4,2,FALSE))</f>
        <v>051111</v>
      </c>
      <c r="BG13" s="26">
        <f>IF(BF13&lt;&gt;"",IF(COUNTIF(BF$11:BF13,BF13)=1,ROW(),""),"")</f>
      </c>
      <c r="BH13" s="26">
        <f>IF(COUNT($BG:$BG)&lt;ROW($A3),"",INT(INDEX($BF:$BF,SMALL($BG:$BG,ROW($A3)))))</f>
      </c>
      <c r="BN13" s="366" t="s">
        <v>176</v>
      </c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5"/>
      <c r="CW13" s="330"/>
      <c r="CX13" s="331"/>
      <c r="CY13" s="314"/>
      <c r="CZ13" s="314"/>
      <c r="DA13" s="314"/>
      <c r="DB13" s="314"/>
      <c r="DC13" s="314"/>
      <c r="DD13" s="314"/>
      <c r="DE13" s="314"/>
      <c r="DF13" s="314"/>
      <c r="DG13" s="314"/>
      <c r="DH13" s="319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1"/>
      <c r="EL13" s="27"/>
      <c r="EM13" s="27"/>
      <c r="EN13" s="26">
        <f t="shared" si="2"/>
        <v>16</v>
      </c>
    </row>
    <row r="14" spans="1:144" ht="18" customHeight="1" thickBot="1">
      <c r="A14" s="342"/>
      <c r="B14" s="343"/>
      <c r="C14" s="343"/>
      <c r="D14" s="344">
        <f>IF(A14&lt;&gt;"",TEXT(DATE(YEAR('請求書'!$D$20),MONTH('請求書'!$D$20),$A14),"AAA"),"")</f>
      </c>
      <c r="E14" s="344"/>
      <c r="F14" s="345"/>
      <c r="G14" s="356"/>
      <c r="H14" s="357"/>
      <c r="I14" s="357"/>
      <c r="J14" s="357"/>
      <c r="K14" s="357"/>
      <c r="L14" s="357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9">
        <f t="shared" si="0"/>
        <v>0</v>
      </c>
      <c r="Z14" s="359"/>
      <c r="AA14" s="359"/>
      <c r="AB14" s="359"/>
      <c r="AC14" s="359"/>
      <c r="AD14" s="359"/>
      <c r="AE14" s="357"/>
      <c r="AF14" s="357"/>
      <c r="AG14" s="357"/>
      <c r="AH14" s="357"/>
      <c r="AI14" s="357"/>
      <c r="AJ14" s="360"/>
      <c r="AK14" s="361"/>
      <c r="AL14" s="362"/>
      <c r="AM14" s="362"/>
      <c r="AN14" s="362"/>
      <c r="AO14" s="363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3"/>
      <c r="BE14" s="26">
        <f t="shared" si="1"/>
      </c>
      <c r="BF14" s="26">
        <f>IF(ISERROR(VLOOKUP(BE14,'単価設定'!$G$3:$K$4,2,FALSE)),"",VLOOKUP(BE14,'単価設定'!$G$3:$K$4,2,FALSE))</f>
      </c>
      <c r="BG14" s="26">
        <f>IF(BF14&lt;&gt;"",IF(COUNTIF(BF$11:BF14,BF14)=1,ROW(),""),"")</f>
      </c>
      <c r="BH14" s="26">
        <f>IF(COUNT($BG:$BG)&lt;ROW($A5),"",INT(INDEX($BF:$BF,SMALL($BG:$BG,ROW($A5)))))</f>
      </c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W14" s="332"/>
      <c r="CX14" s="333"/>
      <c r="CY14" s="315"/>
      <c r="CZ14" s="315"/>
      <c r="DA14" s="315"/>
      <c r="DB14" s="315"/>
      <c r="DC14" s="315"/>
      <c r="DD14" s="315"/>
      <c r="DE14" s="315"/>
      <c r="DF14" s="315"/>
      <c r="DG14" s="315"/>
      <c r="DH14" s="322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4"/>
      <c r="EL14" s="27"/>
      <c r="EM14" s="27"/>
      <c r="EN14" s="26">
        <f t="shared" si="2"/>
        <v>0</v>
      </c>
    </row>
    <row r="15" spans="1:144" ht="18" customHeight="1" thickBot="1">
      <c r="A15" s="342"/>
      <c r="B15" s="343"/>
      <c r="C15" s="343"/>
      <c r="D15" s="344">
        <f>IF(A15&lt;&gt;"",TEXT(DATE(YEAR('請求書'!$D$20),MONTH('請求書'!$D$20),$A15),"AAA"),"")</f>
      </c>
      <c r="E15" s="344"/>
      <c r="F15" s="345"/>
      <c r="G15" s="356"/>
      <c r="H15" s="357"/>
      <c r="I15" s="357"/>
      <c r="J15" s="357"/>
      <c r="K15" s="357"/>
      <c r="L15" s="357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9">
        <f t="shared" si="0"/>
        <v>0</v>
      </c>
      <c r="Z15" s="359"/>
      <c r="AA15" s="359"/>
      <c r="AB15" s="359"/>
      <c r="AC15" s="359"/>
      <c r="AD15" s="359"/>
      <c r="AE15" s="357"/>
      <c r="AF15" s="357"/>
      <c r="AG15" s="357"/>
      <c r="AH15" s="357"/>
      <c r="AI15" s="357"/>
      <c r="AJ15" s="360"/>
      <c r="AK15" s="361"/>
      <c r="AL15" s="362"/>
      <c r="AM15" s="362"/>
      <c r="AN15" s="362"/>
      <c r="AO15" s="363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3"/>
      <c r="BE15" s="26">
        <f t="shared" si="1"/>
      </c>
      <c r="BF15" s="26">
        <f>IF(ISERROR(VLOOKUP(BE15,'単価設定'!$G$3:$K$4,2,FALSE)),"",VLOOKUP(BE15,'単価設定'!$G$3:$K$4,2,FALSE))</f>
      </c>
      <c r="BG15" s="26">
        <f>IF(BF15&lt;&gt;"",IF(COUNTIF(BF$11:BF15,BF15)=1,ROW(),""),"")</f>
      </c>
      <c r="BH15" s="26">
        <f>IF(COUNT($BG:$BG)&lt;ROW($A4),"",INT(INDEX($BF:$BF,SMALL($BG:$BG,ROW($A4)))))</f>
      </c>
      <c r="BN15" s="368" t="s">
        <v>177</v>
      </c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70"/>
      <c r="CF15" s="371">
        <f>VLOOKUP(INT($G$3),'受給者一覧'!$B$3:$AX$500,4,FALSE)</f>
        <v>0</v>
      </c>
      <c r="CG15" s="369"/>
      <c r="CH15" s="369"/>
      <c r="CI15" s="369"/>
      <c r="CJ15" s="369"/>
      <c r="CK15" s="369"/>
      <c r="CL15" s="369"/>
      <c r="CM15" s="369"/>
      <c r="CN15" s="369"/>
      <c r="CO15" s="372"/>
      <c r="CP15" s="44"/>
      <c r="CQ15" s="44"/>
      <c r="CR15" s="44"/>
      <c r="CS15" s="44"/>
      <c r="CT15" s="44"/>
      <c r="CU15" s="44"/>
      <c r="CW15" s="22"/>
      <c r="CX15" s="22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N15" s="26">
        <f t="shared" si="2"/>
        <v>0</v>
      </c>
    </row>
    <row r="16" spans="1:144" ht="18" customHeight="1" thickBot="1">
      <c r="A16" s="342"/>
      <c r="B16" s="343"/>
      <c r="C16" s="343"/>
      <c r="D16" s="344">
        <f>IF(A16&lt;&gt;"",TEXT(DATE(YEAR('請求書'!$D$20),MONTH('請求書'!$D$20),$A16),"AAA"),"")</f>
      </c>
      <c r="E16" s="344"/>
      <c r="F16" s="345"/>
      <c r="G16" s="356"/>
      <c r="H16" s="357"/>
      <c r="I16" s="357"/>
      <c r="J16" s="357"/>
      <c r="K16" s="357"/>
      <c r="L16" s="357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9">
        <f t="shared" si="0"/>
        <v>0</v>
      </c>
      <c r="Z16" s="359"/>
      <c r="AA16" s="359"/>
      <c r="AB16" s="359"/>
      <c r="AC16" s="359"/>
      <c r="AD16" s="359"/>
      <c r="AE16" s="357"/>
      <c r="AF16" s="357"/>
      <c r="AG16" s="357"/>
      <c r="AH16" s="357"/>
      <c r="AI16" s="357"/>
      <c r="AJ16" s="360"/>
      <c r="AK16" s="361"/>
      <c r="AL16" s="362"/>
      <c r="AM16" s="362"/>
      <c r="AN16" s="362"/>
      <c r="AO16" s="363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3"/>
      <c r="BE16" s="26">
        <f t="shared" si="1"/>
      </c>
      <c r="BF16" s="26">
        <f>IF(ISERROR(VLOOKUP(BE16,'単価設定'!$G$3:$K$4,2,FALSE)),"",VLOOKUP(BE16,'単価設定'!$G$3:$K$4,2,FALSE))</f>
      </c>
      <c r="BG16" s="26">
        <f>IF(BF16&lt;&gt;"",IF(COUNTIF(BF$11:BF16,BF16)=1,ROW(),""),"")</f>
      </c>
      <c r="BH16" s="26">
        <f aca="true" t="shared" si="3" ref="BH16:BH41">IF(COUNT($BG:$BG)&lt;ROW($A6),"",INT(INDEX($BF:$BF,SMALL($BG:$BG,ROW($A6)))))</f>
      </c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3"/>
      <c r="DH16" s="43"/>
      <c r="DI16" s="43"/>
      <c r="DJ16" s="4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6"/>
      <c r="EM16" s="26"/>
      <c r="EN16" s="26">
        <f t="shared" si="2"/>
        <v>0</v>
      </c>
    </row>
    <row r="17" spans="1:144" ht="18" customHeight="1" thickBot="1">
      <c r="A17" s="342"/>
      <c r="B17" s="343"/>
      <c r="C17" s="343"/>
      <c r="D17" s="344">
        <f>IF(A17&lt;&gt;"",TEXT(DATE(YEAR('請求書'!$D$20),MONTH('請求書'!$D$20),$A17),"AAA"),"")</f>
      </c>
      <c r="E17" s="344"/>
      <c r="F17" s="345"/>
      <c r="G17" s="356"/>
      <c r="H17" s="357"/>
      <c r="I17" s="357"/>
      <c r="J17" s="357"/>
      <c r="K17" s="357"/>
      <c r="L17" s="357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>
        <f t="shared" si="0"/>
        <v>0</v>
      </c>
      <c r="Z17" s="359"/>
      <c r="AA17" s="359"/>
      <c r="AB17" s="359"/>
      <c r="AC17" s="359"/>
      <c r="AD17" s="359"/>
      <c r="AE17" s="357"/>
      <c r="AF17" s="357"/>
      <c r="AG17" s="357"/>
      <c r="AH17" s="357"/>
      <c r="AI17" s="357"/>
      <c r="AJ17" s="360"/>
      <c r="AK17" s="361"/>
      <c r="AL17" s="362"/>
      <c r="AM17" s="362"/>
      <c r="AN17" s="362"/>
      <c r="AO17" s="363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3"/>
      <c r="BE17" s="26">
        <f t="shared" si="1"/>
      </c>
      <c r="BF17" s="26">
        <f>IF(ISERROR(VLOOKUP(BE17,'単価設定'!$G$3:$K$4,2,FALSE)),"",VLOOKUP(BE17,'単価設定'!$G$3:$K$4,2,FALSE))</f>
      </c>
      <c r="BG17" s="26">
        <f>IF(BF17&lt;&gt;"",IF(COUNTIF(BF$11:BF17,BF17)=1,ROW(),""),"")</f>
      </c>
      <c r="BH17" s="26">
        <f t="shared" si="3"/>
      </c>
      <c r="BM17" s="58"/>
      <c r="BN17" s="373" t="s">
        <v>178</v>
      </c>
      <c r="BO17" s="374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75"/>
      <c r="CC17" s="379" t="s">
        <v>179</v>
      </c>
      <c r="CD17" s="380"/>
      <c r="CE17" s="380"/>
      <c r="CF17" s="380"/>
      <c r="CG17" s="380"/>
      <c r="CH17" s="380"/>
      <c r="CI17" s="380"/>
      <c r="CJ17" s="380"/>
      <c r="CK17" s="380"/>
      <c r="CL17" s="381"/>
      <c r="CM17" s="382">
        <f>VLOOKUP(INT($G$3),'受給者一覧'!$B$3:$AZ$500,50,FALSE)&amp;""</f>
      </c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4"/>
      <c r="DG17" s="368" t="s">
        <v>180</v>
      </c>
      <c r="DH17" s="380"/>
      <c r="DI17" s="380"/>
      <c r="DJ17" s="380"/>
      <c r="DK17" s="380"/>
      <c r="DL17" s="380"/>
      <c r="DM17" s="380"/>
      <c r="DN17" s="381"/>
      <c r="DO17" s="386"/>
      <c r="DP17" s="387"/>
      <c r="DQ17" s="368" t="s">
        <v>181</v>
      </c>
      <c r="DR17" s="380"/>
      <c r="DS17" s="380"/>
      <c r="DT17" s="380"/>
      <c r="DU17" s="380"/>
      <c r="DV17" s="380"/>
      <c r="DW17" s="380"/>
      <c r="DX17" s="380"/>
      <c r="DY17" s="380"/>
      <c r="DZ17" s="380"/>
      <c r="EA17" s="381"/>
      <c r="EB17" s="388"/>
      <c r="EC17" s="389"/>
      <c r="ED17" s="389"/>
      <c r="EE17" s="389"/>
      <c r="EF17" s="389"/>
      <c r="EG17" s="389"/>
      <c r="EH17" s="389"/>
      <c r="EI17" s="389"/>
      <c r="EJ17" s="389"/>
      <c r="EK17" s="390"/>
      <c r="EN17" s="26">
        <f t="shared" si="2"/>
        <v>0</v>
      </c>
    </row>
    <row r="18" spans="1:144" ht="18" customHeight="1" thickBot="1">
      <c r="A18" s="342"/>
      <c r="B18" s="343"/>
      <c r="C18" s="343"/>
      <c r="D18" s="344">
        <f>IF(A18&lt;&gt;"",TEXT(DATE(YEAR('請求書'!$D$20),MONTH('請求書'!$D$20),$A18),"AAA"),"")</f>
      </c>
      <c r="E18" s="344"/>
      <c r="F18" s="345"/>
      <c r="G18" s="356"/>
      <c r="H18" s="357"/>
      <c r="I18" s="357"/>
      <c r="J18" s="357"/>
      <c r="K18" s="357"/>
      <c r="L18" s="357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9">
        <f t="shared" si="0"/>
        <v>0</v>
      </c>
      <c r="Z18" s="359"/>
      <c r="AA18" s="359"/>
      <c r="AB18" s="359"/>
      <c r="AC18" s="359"/>
      <c r="AD18" s="359"/>
      <c r="AE18" s="357"/>
      <c r="AF18" s="357"/>
      <c r="AG18" s="357"/>
      <c r="AH18" s="357"/>
      <c r="AI18" s="357"/>
      <c r="AJ18" s="360"/>
      <c r="AK18" s="361"/>
      <c r="AL18" s="362"/>
      <c r="AM18" s="362"/>
      <c r="AN18" s="362"/>
      <c r="AO18" s="363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3"/>
      <c r="BE18" s="26">
        <f t="shared" si="1"/>
      </c>
      <c r="BF18" s="26">
        <f>IF(ISERROR(VLOOKUP(BE18,'単価設定'!$G$3:$K$4,2,FALSE)),"",VLOOKUP(BE18,'単価設定'!$G$3:$K$4,2,FALSE))</f>
      </c>
      <c r="BG18" s="26">
        <f>IF(BF18&lt;&gt;"",IF(COUNTIF(BF$11:BF18,BF18)=1,ROW(),""),"")</f>
      </c>
      <c r="BH18" s="26">
        <f t="shared" si="3"/>
      </c>
      <c r="BN18" s="376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8"/>
      <c r="CC18" s="385" t="s">
        <v>182</v>
      </c>
      <c r="CD18" s="385"/>
      <c r="CE18" s="385"/>
      <c r="CF18" s="385"/>
      <c r="CG18" s="385"/>
      <c r="CH18" s="385"/>
      <c r="CI18" s="385"/>
      <c r="CJ18" s="385"/>
      <c r="CK18" s="385"/>
      <c r="CL18" s="379">
        <f>VLOOKUP(INT($G$3),'受給者一覧'!$B$3:$AZ$500,51,FALSE)&amp;""</f>
      </c>
      <c r="CM18" s="369"/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69"/>
      <c r="EA18" s="369"/>
      <c r="EB18" s="369"/>
      <c r="EC18" s="369"/>
      <c r="ED18" s="369"/>
      <c r="EE18" s="369"/>
      <c r="EF18" s="369"/>
      <c r="EG18" s="369"/>
      <c r="EH18" s="369"/>
      <c r="EI18" s="369"/>
      <c r="EJ18" s="369"/>
      <c r="EK18" s="372"/>
      <c r="EN18" s="26">
        <f t="shared" si="2"/>
        <v>0</v>
      </c>
    </row>
    <row r="19" spans="1:144" ht="18" customHeight="1" thickBot="1">
      <c r="A19" s="342"/>
      <c r="B19" s="343"/>
      <c r="C19" s="343"/>
      <c r="D19" s="344">
        <f>IF(A19&lt;&gt;"",TEXT(DATE(YEAR('請求書'!$D$20),MONTH('請求書'!$D$20),$A19),"AAA"),"")</f>
      </c>
      <c r="E19" s="344"/>
      <c r="F19" s="345"/>
      <c r="G19" s="356"/>
      <c r="H19" s="357"/>
      <c r="I19" s="357"/>
      <c r="J19" s="357"/>
      <c r="K19" s="357"/>
      <c r="L19" s="357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9">
        <f t="shared" si="0"/>
        <v>0</v>
      </c>
      <c r="Z19" s="359"/>
      <c r="AA19" s="359"/>
      <c r="AB19" s="359"/>
      <c r="AC19" s="359"/>
      <c r="AD19" s="359"/>
      <c r="AE19" s="357"/>
      <c r="AF19" s="357"/>
      <c r="AG19" s="357"/>
      <c r="AH19" s="357"/>
      <c r="AI19" s="357"/>
      <c r="AJ19" s="360"/>
      <c r="AK19" s="361"/>
      <c r="AL19" s="362"/>
      <c r="AM19" s="362"/>
      <c r="AN19" s="362"/>
      <c r="AO19" s="363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3"/>
      <c r="BE19" s="26">
        <f t="shared" si="1"/>
      </c>
      <c r="BF19" s="26">
        <f>IF(ISERROR(VLOOKUP(BE19,'単価設定'!$G$3:$K$4,2,FALSE)),"",VLOOKUP(BE19,'単価設定'!$G$3:$K$4,2,FALSE))</f>
      </c>
      <c r="BG19" s="26">
        <f>IF(BF19&lt;&gt;"",IF(COUNTIF(BF$11:BF19,BF19)=1,ROW(),""),"")</f>
      </c>
      <c r="BH19" s="26">
        <f t="shared" si="3"/>
      </c>
      <c r="EN19" s="26">
        <f t="shared" si="2"/>
        <v>0</v>
      </c>
    </row>
    <row r="20" spans="1:144" ht="18" customHeight="1">
      <c r="A20" s="342"/>
      <c r="B20" s="343"/>
      <c r="C20" s="343"/>
      <c r="D20" s="344">
        <f>IF(A20&lt;&gt;"",TEXT(DATE(YEAR('請求書'!$D$20),MONTH('請求書'!$D$20),$A20),"AAA"),"")</f>
      </c>
      <c r="E20" s="344"/>
      <c r="F20" s="345"/>
      <c r="G20" s="356"/>
      <c r="H20" s="357"/>
      <c r="I20" s="357"/>
      <c r="J20" s="357"/>
      <c r="K20" s="357"/>
      <c r="L20" s="357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>
        <f t="shared" si="0"/>
        <v>0</v>
      </c>
      <c r="Z20" s="359"/>
      <c r="AA20" s="359"/>
      <c r="AB20" s="359"/>
      <c r="AC20" s="359"/>
      <c r="AD20" s="359"/>
      <c r="AE20" s="357"/>
      <c r="AF20" s="357"/>
      <c r="AG20" s="357"/>
      <c r="AH20" s="357"/>
      <c r="AI20" s="357"/>
      <c r="AJ20" s="360"/>
      <c r="AK20" s="361"/>
      <c r="AL20" s="362"/>
      <c r="AM20" s="362"/>
      <c r="AN20" s="362"/>
      <c r="AO20" s="363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3"/>
      <c r="BE20" s="26">
        <f t="shared" si="1"/>
      </c>
      <c r="BF20" s="26">
        <f>IF(ISERROR(VLOOKUP(BE20,'単価設定'!$G$3:$K$4,2,FALSE)),"",VLOOKUP(BE20,'単価設定'!$G$3:$K$4,2,FALSE))</f>
      </c>
      <c r="BG20" s="26">
        <f>IF(BF20&lt;&gt;"",IF(COUNTIF(BF$11:BF20,BF20)=1,ROW(),""),"")</f>
      </c>
      <c r="BH20" s="26">
        <f t="shared" si="3"/>
      </c>
      <c r="BM20" s="58"/>
      <c r="BN20" s="391" t="s">
        <v>46</v>
      </c>
      <c r="BO20" s="392"/>
      <c r="BP20" s="393"/>
      <c r="BQ20" s="400" t="s">
        <v>141</v>
      </c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2"/>
      <c r="CH20" s="403" t="s">
        <v>142</v>
      </c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5"/>
      <c r="CU20" s="406"/>
      <c r="CV20" s="403" t="s">
        <v>47</v>
      </c>
      <c r="CW20" s="404"/>
      <c r="CX20" s="404"/>
      <c r="CY20" s="404"/>
      <c r="CZ20" s="404"/>
      <c r="DA20" s="404"/>
      <c r="DB20" s="404"/>
      <c r="DC20" s="404"/>
      <c r="DD20" s="404"/>
      <c r="DE20" s="410"/>
      <c r="DF20" s="411" t="s">
        <v>48</v>
      </c>
      <c r="DG20" s="412"/>
      <c r="DH20" s="412"/>
      <c r="DI20" s="413"/>
      <c r="DJ20" s="414" t="s">
        <v>49</v>
      </c>
      <c r="DK20" s="415"/>
      <c r="DL20" s="415"/>
      <c r="DM20" s="415"/>
      <c r="DN20" s="415"/>
      <c r="DO20" s="415"/>
      <c r="DP20" s="415"/>
      <c r="DQ20" s="415"/>
      <c r="DR20" s="415"/>
      <c r="DS20" s="415"/>
      <c r="DT20" s="415"/>
      <c r="DU20" s="416"/>
      <c r="DV20" s="417" t="s">
        <v>50</v>
      </c>
      <c r="DW20" s="418"/>
      <c r="DX20" s="418"/>
      <c r="DY20" s="418"/>
      <c r="DZ20" s="418"/>
      <c r="EA20" s="418"/>
      <c r="EB20" s="418"/>
      <c r="EC20" s="418"/>
      <c r="ED20" s="418"/>
      <c r="EE20" s="418"/>
      <c r="EF20" s="419"/>
      <c r="EG20" s="420"/>
      <c r="EH20" s="421" t="s">
        <v>17</v>
      </c>
      <c r="EI20" s="422"/>
      <c r="EJ20" s="422"/>
      <c r="EK20" s="423"/>
      <c r="EN20" s="26">
        <f t="shared" si="2"/>
        <v>0</v>
      </c>
    </row>
    <row r="21" spans="1:144" ht="18" customHeight="1">
      <c r="A21" s="342"/>
      <c r="B21" s="343"/>
      <c r="C21" s="343"/>
      <c r="D21" s="344">
        <f>IF(A21&lt;&gt;"",TEXT(DATE(YEAR('請求書'!$D$20),MONTH('請求書'!$D$20),$A21),"AAA"),"")</f>
      </c>
      <c r="E21" s="344"/>
      <c r="F21" s="345"/>
      <c r="G21" s="356"/>
      <c r="H21" s="357"/>
      <c r="I21" s="357"/>
      <c r="J21" s="357"/>
      <c r="K21" s="357"/>
      <c r="L21" s="357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9">
        <f t="shared" si="0"/>
        <v>0</v>
      </c>
      <c r="Z21" s="359"/>
      <c r="AA21" s="359"/>
      <c r="AB21" s="359"/>
      <c r="AC21" s="359"/>
      <c r="AD21" s="359"/>
      <c r="AE21" s="357"/>
      <c r="AF21" s="357"/>
      <c r="AG21" s="357"/>
      <c r="AH21" s="357"/>
      <c r="AI21" s="357"/>
      <c r="AJ21" s="360"/>
      <c r="AK21" s="361"/>
      <c r="AL21" s="362"/>
      <c r="AM21" s="362"/>
      <c r="AN21" s="362"/>
      <c r="AO21" s="363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3"/>
      <c r="BE21" s="26">
        <f t="shared" si="1"/>
      </c>
      <c r="BF21" s="26">
        <f>IF(ISERROR(VLOOKUP(BE21,'単価設定'!$G$3:$K$4,2,FALSE)),"",VLOOKUP(BE21,'単価設定'!$G$3:$K$4,2,FALSE))</f>
      </c>
      <c r="BG21" s="26">
        <f>IF(BF21&lt;&gt;"",IF(COUNTIF(BF$11:BF21,BF21)=1,ROW(),""),"")</f>
      </c>
      <c r="BH21" s="26">
        <f t="shared" si="3"/>
      </c>
      <c r="BM21" s="51"/>
      <c r="BN21" s="394"/>
      <c r="BO21" s="395"/>
      <c r="BP21" s="396"/>
      <c r="BQ21" s="407" t="str">
        <f>IF(ISERROR(VLOOKUP(CH21,'単価設定'!$H$3:$K$4,2,FALSE)),"",VLOOKUP(CH21,'単価設定'!$H$3:$K$4,2,FALSE))</f>
        <v>地域訪問入浴サービス</v>
      </c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9"/>
      <c r="CH21" s="424" t="str">
        <f>TEXT(IF(ISERROR(SMALL(BH:BH,ROW(A1))),"",SMALL(BH:BH,ROW(A1))),"000000")</f>
        <v>051111</v>
      </c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6"/>
      <c r="CV21" s="427">
        <f>IF(ISERROR(VLOOKUP(CH21,'単価設定'!$H$3:$K$4,4,FALSE)),"",VLOOKUP(CH21,'単価設定'!$H$3:$K$4,4,FALSE))</f>
        <v>13130</v>
      </c>
      <c r="CW21" s="428"/>
      <c r="CX21" s="428"/>
      <c r="CY21" s="428"/>
      <c r="CZ21" s="428"/>
      <c r="DA21" s="428"/>
      <c r="DB21" s="428"/>
      <c r="DC21" s="428"/>
      <c r="DD21" s="428"/>
      <c r="DE21" s="429"/>
      <c r="DF21" s="430">
        <f>COUNT(G11:L40)</f>
        <v>3</v>
      </c>
      <c r="DG21" s="431"/>
      <c r="DH21" s="431"/>
      <c r="DI21" s="432"/>
      <c r="DJ21" s="433">
        <f aca="true" t="shared" si="4" ref="DJ21:DJ35">IF(CH21="","",CV21*DF21)</f>
        <v>39390</v>
      </c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5"/>
      <c r="DV21" s="433">
        <f aca="true" t="shared" si="5" ref="DV21:DV34">IF(CH21="","",DJ21*0.1)</f>
        <v>3939</v>
      </c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5"/>
      <c r="EH21" s="436"/>
      <c r="EI21" s="314"/>
      <c r="EJ21" s="437"/>
      <c r="EK21" s="438"/>
      <c r="EN21" s="26">
        <f t="shared" si="2"/>
        <v>0</v>
      </c>
    </row>
    <row r="22" spans="1:144" ht="18" customHeight="1">
      <c r="A22" s="342"/>
      <c r="B22" s="343"/>
      <c r="C22" s="343"/>
      <c r="D22" s="344">
        <f>IF(A22&lt;&gt;"",TEXT(DATE(YEAR('請求書'!$D$20),MONTH('請求書'!$D$20),$A22),"AAA"),"")</f>
      </c>
      <c r="E22" s="344"/>
      <c r="F22" s="345"/>
      <c r="G22" s="356"/>
      <c r="H22" s="357"/>
      <c r="I22" s="357"/>
      <c r="J22" s="357"/>
      <c r="K22" s="357"/>
      <c r="L22" s="357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9">
        <f t="shared" si="0"/>
        <v>0</v>
      </c>
      <c r="Z22" s="359"/>
      <c r="AA22" s="359"/>
      <c r="AB22" s="359"/>
      <c r="AC22" s="359"/>
      <c r="AD22" s="359"/>
      <c r="AE22" s="357"/>
      <c r="AF22" s="357"/>
      <c r="AG22" s="357"/>
      <c r="AH22" s="357"/>
      <c r="AI22" s="357"/>
      <c r="AJ22" s="360"/>
      <c r="AK22" s="361"/>
      <c r="AL22" s="362"/>
      <c r="AM22" s="362"/>
      <c r="AN22" s="362"/>
      <c r="AO22" s="363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3"/>
      <c r="BE22" s="26">
        <f t="shared" si="1"/>
      </c>
      <c r="BF22" s="26">
        <f>IF(ISERROR(VLOOKUP(BE22,'単価設定'!$G$3:$K$4,2,FALSE)),"",VLOOKUP(BE22,'単価設定'!$G$3:$K$4,2,FALSE))</f>
      </c>
      <c r="BG22" s="26">
        <f>IF(BF22&lt;&gt;"",IF(COUNTIF(BF$11:BF22,BF22)=1,ROW(),""),"")</f>
      </c>
      <c r="BH22" s="26">
        <f t="shared" si="3"/>
      </c>
      <c r="BN22" s="394"/>
      <c r="BO22" s="395"/>
      <c r="BP22" s="396"/>
      <c r="BQ22" s="407">
        <f>IF(ISERROR(VLOOKUP(CH22,'単価設定'!$H$3:$K$4,2,FALSE)),"",VLOOKUP(CH22,'単価設定'!$H$3:$K$4,2,FALSE))</f>
      </c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9"/>
      <c r="CH22" s="424">
        <f>TEXT(IF(ISERROR(SMALL(BH:BH,ROW(A2))),"",SMALL(BH:BH,ROW(A2))),"000000")</f>
      </c>
      <c r="CI22" s="425"/>
      <c r="CJ22" s="425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6"/>
      <c r="CV22" s="427">
        <f>IF(ISERROR(VLOOKUP(CH22,'単価設定'!$H$3:$K$4,4,FALSE)),"",VLOOKUP(CH22,'単価設定'!$H$3:$K$4,4,FALSE))</f>
      </c>
      <c r="CW22" s="428"/>
      <c r="CX22" s="428"/>
      <c r="CY22" s="428"/>
      <c r="CZ22" s="428"/>
      <c r="DA22" s="428"/>
      <c r="DB22" s="428"/>
      <c r="DC22" s="428"/>
      <c r="DD22" s="428"/>
      <c r="DE22" s="429"/>
      <c r="DF22" s="430">
        <f aca="true" t="shared" si="6" ref="DF22:DF34">IF(CH22&lt;&gt;"",COUNTIF(BF$1:BF$65536,CH22),"")</f>
      </c>
      <c r="DG22" s="431"/>
      <c r="DH22" s="431"/>
      <c r="DI22" s="432"/>
      <c r="DJ22" s="433">
        <f t="shared" si="4"/>
      </c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5"/>
      <c r="DV22" s="433">
        <f t="shared" si="5"/>
      </c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5"/>
      <c r="EH22" s="436"/>
      <c r="EI22" s="314"/>
      <c r="EJ22" s="437"/>
      <c r="EK22" s="438"/>
      <c r="EN22" s="26">
        <f t="shared" si="2"/>
        <v>0</v>
      </c>
    </row>
    <row r="23" spans="1:144" ht="18" customHeight="1">
      <c r="A23" s="342"/>
      <c r="B23" s="343"/>
      <c r="C23" s="343"/>
      <c r="D23" s="344">
        <f>IF(A23&lt;&gt;"",TEXT(DATE(YEAR('請求書'!$D$20),MONTH('請求書'!$D$20),$A23),"AAA"),"")</f>
      </c>
      <c r="E23" s="344"/>
      <c r="F23" s="345"/>
      <c r="G23" s="356"/>
      <c r="H23" s="357"/>
      <c r="I23" s="357"/>
      <c r="J23" s="357"/>
      <c r="K23" s="357"/>
      <c r="L23" s="357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9">
        <f t="shared" si="0"/>
        <v>0</v>
      </c>
      <c r="Z23" s="359"/>
      <c r="AA23" s="359"/>
      <c r="AB23" s="359"/>
      <c r="AC23" s="359"/>
      <c r="AD23" s="359"/>
      <c r="AE23" s="357"/>
      <c r="AF23" s="357"/>
      <c r="AG23" s="357"/>
      <c r="AH23" s="357"/>
      <c r="AI23" s="357"/>
      <c r="AJ23" s="360"/>
      <c r="AK23" s="361"/>
      <c r="AL23" s="362"/>
      <c r="AM23" s="362"/>
      <c r="AN23" s="362"/>
      <c r="AO23" s="363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3"/>
      <c r="BE23" s="26">
        <f t="shared" si="1"/>
      </c>
      <c r="BF23" s="26">
        <f>IF(ISERROR(VLOOKUP(BE23,'単価設定'!$G$3:$K$4,2,FALSE)),"",VLOOKUP(BE23,'単価設定'!$G$3:$K$4,2,FALSE))</f>
      </c>
      <c r="BG23" s="26">
        <f>IF(BF23&lt;&gt;"",IF(COUNTIF(BF$11:BF23,BF23)=1,ROW(),""),"")</f>
      </c>
      <c r="BH23" s="26">
        <f t="shared" si="3"/>
      </c>
      <c r="BN23" s="394"/>
      <c r="BO23" s="395"/>
      <c r="BP23" s="396"/>
      <c r="BQ23" s="407">
        <f>IF(ISERROR(VLOOKUP(CH23,'単価設定'!$H$3:$K$4,2,FALSE)),"",VLOOKUP(CH23,'単価設定'!$H$3:$K$4,2,FALSE))</f>
      </c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9"/>
      <c r="CH23" s="424">
        <f>TEXT(IF(ISERROR(SMALL(BH:BH,ROW(A3))),"",SMALL(BH:BH,ROW(A3))),"000000")</f>
      </c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6"/>
      <c r="CV23" s="427">
        <f>IF(ISERROR(VLOOKUP(CH23,'単価設定'!$H$3:$K$4,4,FALSE)),"",VLOOKUP(CH23,'単価設定'!$H$3:$K$4,4,FALSE))</f>
      </c>
      <c r="CW23" s="428"/>
      <c r="CX23" s="428"/>
      <c r="CY23" s="428"/>
      <c r="CZ23" s="428"/>
      <c r="DA23" s="428"/>
      <c r="DB23" s="428"/>
      <c r="DC23" s="428"/>
      <c r="DD23" s="428"/>
      <c r="DE23" s="429"/>
      <c r="DF23" s="430">
        <f t="shared" si="6"/>
      </c>
      <c r="DG23" s="431"/>
      <c r="DH23" s="431"/>
      <c r="DI23" s="432"/>
      <c r="DJ23" s="433">
        <f t="shared" si="4"/>
      </c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5"/>
      <c r="DV23" s="433">
        <f t="shared" si="5"/>
      </c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5"/>
      <c r="EH23" s="436"/>
      <c r="EI23" s="314"/>
      <c r="EJ23" s="437"/>
      <c r="EK23" s="438"/>
      <c r="EN23" s="26">
        <f t="shared" si="2"/>
        <v>0</v>
      </c>
    </row>
    <row r="24" spans="1:144" ht="18" customHeight="1">
      <c r="A24" s="342"/>
      <c r="B24" s="343"/>
      <c r="C24" s="343"/>
      <c r="D24" s="344">
        <f>IF(A24&lt;&gt;"",TEXT(DATE(YEAR('請求書'!$D$20),MONTH('請求書'!$D$20),$A24),"AAA"),"")</f>
      </c>
      <c r="E24" s="344"/>
      <c r="F24" s="345"/>
      <c r="G24" s="356"/>
      <c r="H24" s="357"/>
      <c r="I24" s="357"/>
      <c r="J24" s="357"/>
      <c r="K24" s="357"/>
      <c r="L24" s="357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9">
        <f t="shared" si="0"/>
        <v>0</v>
      </c>
      <c r="Z24" s="359"/>
      <c r="AA24" s="359"/>
      <c r="AB24" s="359"/>
      <c r="AC24" s="359"/>
      <c r="AD24" s="359"/>
      <c r="AE24" s="357"/>
      <c r="AF24" s="357"/>
      <c r="AG24" s="357"/>
      <c r="AH24" s="357"/>
      <c r="AI24" s="357"/>
      <c r="AJ24" s="360"/>
      <c r="AK24" s="361"/>
      <c r="AL24" s="362"/>
      <c r="AM24" s="362"/>
      <c r="AN24" s="362"/>
      <c r="AO24" s="363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3"/>
      <c r="BE24" s="26">
        <f t="shared" si="1"/>
      </c>
      <c r="BF24" s="26">
        <f>IF(ISERROR(VLOOKUP(BE24,'単価設定'!$G$3:$K$4,2,FALSE)),"",VLOOKUP(BE24,'単価設定'!$G$3:$K$4,2,FALSE))</f>
      </c>
      <c r="BG24" s="26">
        <f>IF(BF24&lt;&gt;"",IF(COUNTIF(BF$11:BF24,BF24)=1,ROW(),""),"")</f>
      </c>
      <c r="BH24" s="26">
        <f t="shared" si="3"/>
      </c>
      <c r="BN24" s="394"/>
      <c r="BO24" s="395"/>
      <c r="BP24" s="396"/>
      <c r="BQ24" s="407">
        <f>IF(ISERROR(VLOOKUP(CH24,'単価設定'!$H$3:$K$4,2,FALSE)),"",VLOOKUP(CH24,'単価設定'!$H$3:$K$4,2,FALSE))</f>
      </c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9"/>
      <c r="CH24" s="424">
        <f>TEXT(IF(ISERROR(SMALL(BH:BH,ROW(A5))),"",SMALL(BH:BH,ROW(A5))),"000000")</f>
      </c>
      <c r="CI24" s="425"/>
      <c r="CJ24" s="425"/>
      <c r="CK24" s="425"/>
      <c r="CL24" s="425"/>
      <c r="CM24" s="425"/>
      <c r="CN24" s="425"/>
      <c r="CO24" s="425"/>
      <c r="CP24" s="425"/>
      <c r="CQ24" s="425"/>
      <c r="CR24" s="425"/>
      <c r="CS24" s="425"/>
      <c r="CT24" s="425"/>
      <c r="CU24" s="426"/>
      <c r="CV24" s="427">
        <f>IF(ISERROR(VLOOKUP(CH24,'単価設定'!$H$3:$K$4,4,FALSE)),"",VLOOKUP(CH24,'単価設定'!$H$3:$K$4,4,FALSE))</f>
      </c>
      <c r="CW24" s="428"/>
      <c r="CX24" s="428"/>
      <c r="CY24" s="428"/>
      <c r="CZ24" s="428"/>
      <c r="DA24" s="428"/>
      <c r="DB24" s="428"/>
      <c r="DC24" s="428"/>
      <c r="DD24" s="428"/>
      <c r="DE24" s="429"/>
      <c r="DF24" s="430">
        <f t="shared" si="6"/>
      </c>
      <c r="DG24" s="431"/>
      <c r="DH24" s="431"/>
      <c r="DI24" s="432"/>
      <c r="DJ24" s="433">
        <f t="shared" si="4"/>
      </c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5"/>
      <c r="DV24" s="433">
        <f t="shared" si="5"/>
      </c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5"/>
      <c r="EH24" s="436"/>
      <c r="EI24" s="314"/>
      <c r="EJ24" s="437"/>
      <c r="EK24" s="438"/>
      <c r="EL24" s="236"/>
      <c r="EM24" s="236"/>
      <c r="EN24" s="26">
        <f t="shared" si="2"/>
        <v>0</v>
      </c>
    </row>
    <row r="25" spans="1:144" ht="18" customHeight="1">
      <c r="A25" s="342"/>
      <c r="B25" s="343"/>
      <c r="C25" s="343"/>
      <c r="D25" s="344">
        <f>IF(A25&lt;&gt;"",TEXT(DATE(YEAR('請求書'!$D$20),MONTH('請求書'!$D$20),$A25),"AAA"),"")</f>
      </c>
      <c r="E25" s="344"/>
      <c r="F25" s="345"/>
      <c r="G25" s="356"/>
      <c r="H25" s="357"/>
      <c r="I25" s="357"/>
      <c r="J25" s="357"/>
      <c r="K25" s="357"/>
      <c r="L25" s="357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9">
        <f t="shared" si="0"/>
        <v>0</v>
      </c>
      <c r="Z25" s="359"/>
      <c r="AA25" s="359"/>
      <c r="AB25" s="359"/>
      <c r="AC25" s="359"/>
      <c r="AD25" s="359"/>
      <c r="AE25" s="357"/>
      <c r="AF25" s="357"/>
      <c r="AG25" s="357"/>
      <c r="AH25" s="357"/>
      <c r="AI25" s="357"/>
      <c r="AJ25" s="360"/>
      <c r="AK25" s="361"/>
      <c r="AL25" s="362"/>
      <c r="AM25" s="362"/>
      <c r="AN25" s="362"/>
      <c r="AO25" s="363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3"/>
      <c r="BE25" s="26">
        <f t="shared" si="1"/>
      </c>
      <c r="BF25" s="26">
        <f>IF(ISERROR(VLOOKUP(BE25,'単価設定'!$G$3:$K$4,2,FALSE)),"",VLOOKUP(BE25,'単価設定'!$G$3:$K$4,2,FALSE))</f>
      </c>
      <c r="BG25" s="26">
        <f>IF(BF25&lt;&gt;"",IF(COUNTIF(BF$11:BF25,BF25)=1,ROW(),""),"")</f>
      </c>
      <c r="BH25" s="26">
        <f t="shared" si="3"/>
      </c>
      <c r="BN25" s="394"/>
      <c r="BO25" s="395"/>
      <c r="BP25" s="396"/>
      <c r="BQ25" s="407">
        <f>IF(ISERROR(VLOOKUP(CH25,'単価設定'!$H$3:$K$4,2,FALSE)),"",VLOOKUP(CH25,'単価設定'!$H$3:$K$4,2,FALSE))</f>
      </c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9"/>
      <c r="CH25" s="424">
        <f>TEXT(IF(ISERROR(SMALL(BH:BH,ROW(A4))),"",SMALL(BH:BH,ROW(A4))),"000000")</f>
      </c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6"/>
      <c r="CV25" s="427">
        <f>IF(ISERROR(VLOOKUP(CH25,'単価設定'!$H$3:$K$4,4,FALSE)),"",VLOOKUP(CH25,'単価設定'!$H$3:$K$4,4,FALSE))</f>
      </c>
      <c r="CW25" s="428"/>
      <c r="CX25" s="428"/>
      <c r="CY25" s="428"/>
      <c r="CZ25" s="428"/>
      <c r="DA25" s="428"/>
      <c r="DB25" s="428"/>
      <c r="DC25" s="428"/>
      <c r="DD25" s="428"/>
      <c r="DE25" s="429"/>
      <c r="DF25" s="430">
        <f t="shared" si="6"/>
      </c>
      <c r="DG25" s="431"/>
      <c r="DH25" s="431"/>
      <c r="DI25" s="432"/>
      <c r="DJ25" s="433">
        <f t="shared" si="4"/>
      </c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5"/>
      <c r="DV25" s="433">
        <f t="shared" si="5"/>
      </c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5"/>
      <c r="EH25" s="436"/>
      <c r="EI25" s="314"/>
      <c r="EJ25" s="437"/>
      <c r="EK25" s="438"/>
      <c r="EN25" s="26">
        <f t="shared" si="2"/>
        <v>0</v>
      </c>
    </row>
    <row r="26" spans="1:144" ht="18" customHeight="1">
      <c r="A26" s="342"/>
      <c r="B26" s="343"/>
      <c r="C26" s="343"/>
      <c r="D26" s="344">
        <f>IF(A26&lt;&gt;"",TEXT(DATE(YEAR('請求書'!$D$20),MONTH('請求書'!$D$20),$A26),"AAA"),"")</f>
      </c>
      <c r="E26" s="344"/>
      <c r="F26" s="345"/>
      <c r="G26" s="356"/>
      <c r="H26" s="357"/>
      <c r="I26" s="357"/>
      <c r="J26" s="357"/>
      <c r="K26" s="357"/>
      <c r="L26" s="357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9">
        <f t="shared" si="0"/>
        <v>0</v>
      </c>
      <c r="Z26" s="359"/>
      <c r="AA26" s="359"/>
      <c r="AB26" s="359"/>
      <c r="AC26" s="359"/>
      <c r="AD26" s="359"/>
      <c r="AE26" s="357"/>
      <c r="AF26" s="357"/>
      <c r="AG26" s="357"/>
      <c r="AH26" s="357"/>
      <c r="AI26" s="357"/>
      <c r="AJ26" s="360"/>
      <c r="AK26" s="361"/>
      <c r="AL26" s="362"/>
      <c r="AM26" s="362"/>
      <c r="AN26" s="362"/>
      <c r="AO26" s="363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3"/>
      <c r="BE26" s="26">
        <f t="shared" si="1"/>
      </c>
      <c r="BF26" s="26">
        <f>IF(ISERROR(VLOOKUP(BE26,'単価設定'!$G$3:$K$4,2,FALSE)),"",VLOOKUP(BE26,'単価設定'!$G$3:$K$4,2,FALSE))</f>
      </c>
      <c r="BG26" s="26">
        <f>IF(BF26&lt;&gt;"",IF(COUNTIF(BF$11:BF26,BF26)=1,ROW(),""),"")</f>
      </c>
      <c r="BH26" s="26">
        <f t="shared" si="3"/>
      </c>
      <c r="BN26" s="394"/>
      <c r="BO26" s="395"/>
      <c r="BP26" s="396"/>
      <c r="BQ26" s="407">
        <f>IF(ISERROR(VLOOKUP(CH26,'単価設定'!$H$3:$K$4,2,FALSE)),"",VLOOKUP(CH26,'単価設定'!$H$3:$K$4,2,FALSE))</f>
      </c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9"/>
      <c r="CH26" s="424">
        <f aca="true" t="shared" si="7" ref="CH26:CH34">TEXT(IF(ISERROR(SMALL(BH$1:BH$65536,ROW(A6))),"",SMALL(BH$1:BH$65536,ROW(A6))),"000000")</f>
      </c>
      <c r="CI26" s="425"/>
      <c r="CJ26" s="425"/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6"/>
      <c r="CV26" s="427">
        <f>IF(ISERROR(VLOOKUP(CH26,'単価設定'!$H$3:$K$4,4,FALSE)),"",VLOOKUP(CH26,'単価設定'!$H$3:$K$4,4,FALSE))</f>
      </c>
      <c r="CW26" s="428"/>
      <c r="CX26" s="428"/>
      <c r="CY26" s="428"/>
      <c r="CZ26" s="428"/>
      <c r="DA26" s="428"/>
      <c r="DB26" s="428"/>
      <c r="DC26" s="428"/>
      <c r="DD26" s="428"/>
      <c r="DE26" s="429"/>
      <c r="DF26" s="430">
        <f t="shared" si="6"/>
      </c>
      <c r="DG26" s="431"/>
      <c r="DH26" s="431"/>
      <c r="DI26" s="432"/>
      <c r="DJ26" s="433">
        <f t="shared" si="4"/>
      </c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5"/>
      <c r="DV26" s="433">
        <f t="shared" si="5"/>
      </c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5"/>
      <c r="EH26" s="436"/>
      <c r="EI26" s="314"/>
      <c r="EJ26" s="437"/>
      <c r="EK26" s="438"/>
      <c r="EN26" s="26">
        <f t="shared" si="2"/>
        <v>0</v>
      </c>
    </row>
    <row r="27" spans="1:144" ht="18" customHeight="1">
      <c r="A27" s="342"/>
      <c r="B27" s="343"/>
      <c r="C27" s="343"/>
      <c r="D27" s="344">
        <f>IF(A27&lt;&gt;"",TEXT(DATE(YEAR('請求書'!$D$20),MONTH('請求書'!$D$20),$A27),"AAA"),"")</f>
      </c>
      <c r="E27" s="344"/>
      <c r="F27" s="345"/>
      <c r="G27" s="356"/>
      <c r="H27" s="357"/>
      <c r="I27" s="357"/>
      <c r="J27" s="357"/>
      <c r="K27" s="357"/>
      <c r="L27" s="357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9">
        <f t="shared" si="0"/>
        <v>0</v>
      </c>
      <c r="Z27" s="359"/>
      <c r="AA27" s="359"/>
      <c r="AB27" s="359"/>
      <c r="AC27" s="359"/>
      <c r="AD27" s="359"/>
      <c r="AE27" s="357"/>
      <c r="AF27" s="357"/>
      <c r="AG27" s="357"/>
      <c r="AH27" s="357"/>
      <c r="AI27" s="357"/>
      <c r="AJ27" s="360"/>
      <c r="AK27" s="361"/>
      <c r="AL27" s="362"/>
      <c r="AM27" s="362"/>
      <c r="AN27" s="362"/>
      <c r="AO27" s="363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3"/>
      <c r="BE27" s="26">
        <f t="shared" si="1"/>
      </c>
      <c r="BF27" s="26">
        <f>IF(ISERROR(VLOOKUP(BE27,'単価設定'!$G$3:$K$4,2,FALSE)),"",VLOOKUP(BE27,'単価設定'!$G$3:$K$4,2,FALSE))</f>
      </c>
      <c r="BG27" s="26">
        <f>IF(BF27&lt;&gt;"",IF(COUNTIF(BF$11:BF27,BF27)=1,ROW(),""),"")</f>
      </c>
      <c r="BH27" s="26">
        <f t="shared" si="3"/>
      </c>
      <c r="BN27" s="394"/>
      <c r="BO27" s="395"/>
      <c r="BP27" s="396"/>
      <c r="BQ27" s="407">
        <f>IF(ISERROR(VLOOKUP(CH27,'単価設定'!$H$3:$K$4,2,FALSE)),"",VLOOKUP(CH27,'単価設定'!$H$3:$K$4,2,FALSE))</f>
      </c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9"/>
      <c r="CH27" s="424">
        <f t="shared" si="7"/>
      </c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6"/>
      <c r="CV27" s="427">
        <f>IF(ISERROR(VLOOKUP(CH27,'単価設定'!$H$3:$K$4,4,FALSE)),"",VLOOKUP(CH27,'単価設定'!$H$3:$K$4,4,FALSE))</f>
      </c>
      <c r="CW27" s="428"/>
      <c r="CX27" s="428"/>
      <c r="CY27" s="428"/>
      <c r="CZ27" s="428"/>
      <c r="DA27" s="428"/>
      <c r="DB27" s="428"/>
      <c r="DC27" s="428"/>
      <c r="DD27" s="428"/>
      <c r="DE27" s="429"/>
      <c r="DF27" s="430">
        <f t="shared" si="6"/>
      </c>
      <c r="DG27" s="431"/>
      <c r="DH27" s="431"/>
      <c r="DI27" s="432"/>
      <c r="DJ27" s="433">
        <f t="shared" si="4"/>
      </c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5"/>
      <c r="DV27" s="433">
        <f t="shared" si="5"/>
      </c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5"/>
      <c r="EH27" s="436"/>
      <c r="EI27" s="314"/>
      <c r="EJ27" s="437"/>
      <c r="EK27" s="438"/>
      <c r="EN27" s="26">
        <f t="shared" si="2"/>
        <v>0</v>
      </c>
    </row>
    <row r="28" spans="1:144" ht="18" customHeight="1">
      <c r="A28" s="342"/>
      <c r="B28" s="343"/>
      <c r="C28" s="343"/>
      <c r="D28" s="344">
        <f>IF(A28&lt;&gt;"",TEXT(DATE(YEAR('請求書'!$D$20),MONTH('請求書'!$D$20),$A28),"AAA"),"")</f>
      </c>
      <c r="E28" s="344"/>
      <c r="F28" s="345"/>
      <c r="G28" s="356"/>
      <c r="H28" s="357"/>
      <c r="I28" s="357"/>
      <c r="J28" s="357"/>
      <c r="K28" s="357"/>
      <c r="L28" s="357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9">
        <f t="shared" si="0"/>
        <v>0</v>
      </c>
      <c r="Z28" s="359"/>
      <c r="AA28" s="359"/>
      <c r="AB28" s="359"/>
      <c r="AC28" s="359"/>
      <c r="AD28" s="359"/>
      <c r="AE28" s="357"/>
      <c r="AF28" s="357"/>
      <c r="AG28" s="357"/>
      <c r="AH28" s="357"/>
      <c r="AI28" s="357"/>
      <c r="AJ28" s="360"/>
      <c r="AK28" s="361"/>
      <c r="AL28" s="362"/>
      <c r="AM28" s="362"/>
      <c r="AN28" s="362"/>
      <c r="AO28" s="363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3"/>
      <c r="BE28" s="26">
        <f t="shared" si="1"/>
      </c>
      <c r="BF28" s="26">
        <f>IF(ISERROR(VLOOKUP(BE28,'単価設定'!$G$3:$K$4,2,FALSE)),"",VLOOKUP(BE28,'単価設定'!$G$3:$K$4,2,FALSE))</f>
      </c>
      <c r="BG28" s="26">
        <f>IF(BF28&lt;&gt;"",IF(COUNTIF(BF$11:BF28,BF28)=1,ROW(),""),"")</f>
      </c>
      <c r="BH28" s="26">
        <f t="shared" si="3"/>
      </c>
      <c r="BN28" s="394"/>
      <c r="BO28" s="395"/>
      <c r="BP28" s="396"/>
      <c r="BQ28" s="407">
        <f>IF(ISERROR(VLOOKUP(CH28,'単価設定'!$H$3:$K$4,2,FALSE)),"",VLOOKUP(CH28,'単価設定'!$H$3:$K$4,2,FALSE))</f>
      </c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9"/>
      <c r="CH28" s="424">
        <f t="shared" si="7"/>
      </c>
      <c r="CI28" s="425"/>
      <c r="CJ28" s="425"/>
      <c r="CK28" s="425"/>
      <c r="CL28" s="425"/>
      <c r="CM28" s="425"/>
      <c r="CN28" s="425"/>
      <c r="CO28" s="425"/>
      <c r="CP28" s="425"/>
      <c r="CQ28" s="425"/>
      <c r="CR28" s="425"/>
      <c r="CS28" s="425"/>
      <c r="CT28" s="425"/>
      <c r="CU28" s="426"/>
      <c r="CV28" s="427">
        <f>IF(ISERROR(VLOOKUP(CH28,'単価設定'!$H$3:$K$4,4,FALSE)),"",VLOOKUP(CH28,'単価設定'!$H$3:$K$4,4,FALSE))</f>
      </c>
      <c r="CW28" s="428"/>
      <c r="CX28" s="428"/>
      <c r="CY28" s="428"/>
      <c r="CZ28" s="428"/>
      <c r="DA28" s="428"/>
      <c r="DB28" s="428"/>
      <c r="DC28" s="428"/>
      <c r="DD28" s="428"/>
      <c r="DE28" s="429"/>
      <c r="DF28" s="430">
        <f t="shared" si="6"/>
      </c>
      <c r="DG28" s="431"/>
      <c r="DH28" s="431"/>
      <c r="DI28" s="432"/>
      <c r="DJ28" s="433">
        <f t="shared" si="4"/>
      </c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5"/>
      <c r="DV28" s="433">
        <f t="shared" si="5"/>
      </c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5"/>
      <c r="EH28" s="436"/>
      <c r="EI28" s="314"/>
      <c r="EJ28" s="437"/>
      <c r="EK28" s="438"/>
      <c r="EN28" s="26">
        <f t="shared" si="2"/>
        <v>0</v>
      </c>
    </row>
    <row r="29" spans="1:144" ht="18" customHeight="1">
      <c r="A29" s="342"/>
      <c r="B29" s="343"/>
      <c r="C29" s="343"/>
      <c r="D29" s="344">
        <f>IF(A29&lt;&gt;"",TEXT(DATE(YEAR('請求書'!$D$20),MONTH('請求書'!$D$20),$A29),"AAA"),"")</f>
      </c>
      <c r="E29" s="344"/>
      <c r="F29" s="345"/>
      <c r="G29" s="356"/>
      <c r="H29" s="357"/>
      <c r="I29" s="357"/>
      <c r="J29" s="357"/>
      <c r="K29" s="357"/>
      <c r="L29" s="357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9">
        <f t="shared" si="0"/>
        <v>0</v>
      </c>
      <c r="Z29" s="359"/>
      <c r="AA29" s="359"/>
      <c r="AB29" s="359"/>
      <c r="AC29" s="359"/>
      <c r="AD29" s="359"/>
      <c r="AE29" s="357"/>
      <c r="AF29" s="357"/>
      <c r="AG29" s="357"/>
      <c r="AH29" s="357"/>
      <c r="AI29" s="357"/>
      <c r="AJ29" s="360"/>
      <c r="AK29" s="361"/>
      <c r="AL29" s="362"/>
      <c r="AM29" s="362"/>
      <c r="AN29" s="362"/>
      <c r="AO29" s="363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3"/>
      <c r="BE29" s="26">
        <f t="shared" si="1"/>
      </c>
      <c r="BF29" s="26">
        <f>IF(ISERROR(VLOOKUP(BE29,'単価設定'!$G$3:$K$4,2,FALSE)),"",VLOOKUP(BE29,'単価設定'!$G$3:$K$4,2,FALSE))</f>
      </c>
      <c r="BG29" s="26">
        <f>IF(BF29&lt;&gt;"",IF(COUNTIF(BF$11:BF29,BF29)=1,ROW(),""),"")</f>
      </c>
      <c r="BH29" s="26">
        <f t="shared" si="3"/>
      </c>
      <c r="BN29" s="394"/>
      <c r="BO29" s="395"/>
      <c r="BP29" s="396"/>
      <c r="BQ29" s="407">
        <f>IF(ISERROR(VLOOKUP(CH29,'単価設定'!$H$3:$K$4,2,FALSE)),"",VLOOKUP(CH29,'単価設定'!$H$3:$K$4,2,FALSE))</f>
      </c>
      <c r="BR29" s="408"/>
      <c r="BS29" s="408"/>
      <c r="BT29" s="408"/>
      <c r="BU29" s="408"/>
      <c r="BV29" s="408"/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9"/>
      <c r="CH29" s="424">
        <f t="shared" si="7"/>
      </c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6"/>
      <c r="CV29" s="427">
        <f>IF(ISERROR(VLOOKUP(CH29,'単価設定'!$H$3:$K$4,4,FALSE)),"",VLOOKUP(CH29,'単価設定'!$H$3:$K$4,4,FALSE))</f>
      </c>
      <c r="CW29" s="428"/>
      <c r="CX29" s="428"/>
      <c r="CY29" s="428"/>
      <c r="CZ29" s="428"/>
      <c r="DA29" s="428"/>
      <c r="DB29" s="428"/>
      <c r="DC29" s="428"/>
      <c r="DD29" s="428"/>
      <c r="DE29" s="429"/>
      <c r="DF29" s="430">
        <f t="shared" si="6"/>
      </c>
      <c r="DG29" s="431"/>
      <c r="DH29" s="431"/>
      <c r="DI29" s="432"/>
      <c r="DJ29" s="433">
        <f t="shared" si="4"/>
      </c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5"/>
      <c r="DV29" s="433">
        <f t="shared" si="5"/>
      </c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5"/>
      <c r="EH29" s="436"/>
      <c r="EI29" s="314"/>
      <c r="EJ29" s="437"/>
      <c r="EK29" s="438"/>
      <c r="EN29" s="26">
        <f t="shared" si="2"/>
        <v>0</v>
      </c>
    </row>
    <row r="30" spans="1:144" ht="18" customHeight="1">
      <c r="A30" s="342"/>
      <c r="B30" s="343"/>
      <c r="C30" s="343"/>
      <c r="D30" s="344">
        <f>IF(A30&lt;&gt;"",TEXT(DATE(YEAR('請求書'!$D$20),MONTH('請求書'!$D$20),$A30),"AAA"),"")</f>
      </c>
      <c r="E30" s="344"/>
      <c r="F30" s="345"/>
      <c r="G30" s="356"/>
      <c r="H30" s="357"/>
      <c r="I30" s="357"/>
      <c r="J30" s="357"/>
      <c r="K30" s="357"/>
      <c r="L30" s="357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9">
        <f t="shared" si="0"/>
        <v>0</v>
      </c>
      <c r="Z30" s="359"/>
      <c r="AA30" s="359"/>
      <c r="AB30" s="359"/>
      <c r="AC30" s="359"/>
      <c r="AD30" s="359"/>
      <c r="AE30" s="357"/>
      <c r="AF30" s="357"/>
      <c r="AG30" s="357"/>
      <c r="AH30" s="357"/>
      <c r="AI30" s="357"/>
      <c r="AJ30" s="360"/>
      <c r="AK30" s="361"/>
      <c r="AL30" s="362"/>
      <c r="AM30" s="362"/>
      <c r="AN30" s="362"/>
      <c r="AO30" s="363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3"/>
      <c r="BE30" s="26">
        <f t="shared" si="1"/>
      </c>
      <c r="BF30" s="26">
        <f>IF(ISERROR(VLOOKUP(BE30,'単価設定'!$G$3:$K$4,2,FALSE)),"",VLOOKUP(BE30,'単価設定'!$G$3:$K$4,2,FALSE))</f>
      </c>
      <c r="BG30" s="26">
        <f>IF(BF30&lt;&gt;"",IF(COUNTIF(BF$11:BF30,BF30)=1,ROW(),""),"")</f>
      </c>
      <c r="BH30" s="26">
        <f t="shared" si="3"/>
      </c>
      <c r="BN30" s="394"/>
      <c r="BO30" s="395"/>
      <c r="BP30" s="396"/>
      <c r="BQ30" s="407">
        <f>IF(ISERROR(VLOOKUP(CH30,'単価設定'!$H$3:$K$4,2,FALSE)),"",VLOOKUP(CH30,'単価設定'!$H$3:$K$4,2,FALSE))</f>
      </c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9"/>
      <c r="CH30" s="424">
        <f t="shared" si="7"/>
      </c>
      <c r="CI30" s="425"/>
      <c r="CJ30" s="425"/>
      <c r="CK30" s="425"/>
      <c r="CL30" s="425"/>
      <c r="CM30" s="425"/>
      <c r="CN30" s="425"/>
      <c r="CO30" s="425"/>
      <c r="CP30" s="425"/>
      <c r="CQ30" s="425"/>
      <c r="CR30" s="425"/>
      <c r="CS30" s="425"/>
      <c r="CT30" s="425"/>
      <c r="CU30" s="426"/>
      <c r="CV30" s="427">
        <f>IF(ISERROR(VLOOKUP(CH30,'単価設定'!$H$3:$K$4,4,FALSE)),"",VLOOKUP(CH30,'単価設定'!$H$3:$K$4,4,FALSE))</f>
      </c>
      <c r="CW30" s="428"/>
      <c r="CX30" s="428"/>
      <c r="CY30" s="428"/>
      <c r="CZ30" s="428"/>
      <c r="DA30" s="428"/>
      <c r="DB30" s="428"/>
      <c r="DC30" s="428"/>
      <c r="DD30" s="428"/>
      <c r="DE30" s="429"/>
      <c r="DF30" s="430">
        <f t="shared" si="6"/>
      </c>
      <c r="DG30" s="431"/>
      <c r="DH30" s="431"/>
      <c r="DI30" s="432"/>
      <c r="DJ30" s="433">
        <f t="shared" si="4"/>
      </c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5"/>
      <c r="DV30" s="433">
        <f t="shared" si="5"/>
      </c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5"/>
      <c r="EH30" s="436"/>
      <c r="EI30" s="314"/>
      <c r="EJ30" s="437"/>
      <c r="EK30" s="438"/>
      <c r="EN30" s="26">
        <f t="shared" si="2"/>
        <v>0</v>
      </c>
    </row>
    <row r="31" spans="1:144" ht="18" customHeight="1">
      <c r="A31" s="342"/>
      <c r="B31" s="343"/>
      <c r="C31" s="343"/>
      <c r="D31" s="344">
        <f>IF(A31&lt;&gt;"",TEXT(DATE(YEAR('請求書'!$D$20),MONTH('請求書'!$D$20),$A31),"AAA"),"")</f>
      </c>
      <c r="E31" s="344"/>
      <c r="F31" s="345"/>
      <c r="G31" s="356"/>
      <c r="H31" s="357"/>
      <c r="I31" s="357"/>
      <c r="J31" s="357"/>
      <c r="K31" s="357"/>
      <c r="L31" s="357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9">
        <f t="shared" si="0"/>
        <v>0</v>
      </c>
      <c r="Z31" s="359"/>
      <c r="AA31" s="359"/>
      <c r="AB31" s="359"/>
      <c r="AC31" s="359"/>
      <c r="AD31" s="359"/>
      <c r="AE31" s="357"/>
      <c r="AF31" s="357"/>
      <c r="AG31" s="357"/>
      <c r="AH31" s="357"/>
      <c r="AI31" s="357"/>
      <c r="AJ31" s="360"/>
      <c r="AK31" s="361"/>
      <c r="AL31" s="362"/>
      <c r="AM31" s="362"/>
      <c r="AN31" s="362"/>
      <c r="AO31" s="363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3"/>
      <c r="BE31" s="26">
        <f t="shared" si="1"/>
      </c>
      <c r="BF31" s="26">
        <f>IF(ISERROR(VLOOKUP(BE31,'単価設定'!$G$3:$K$4,2,FALSE)),"",VLOOKUP(BE31,'単価設定'!$G$3:$K$4,2,FALSE))</f>
      </c>
      <c r="BG31" s="26">
        <f>IF(BF31&lt;&gt;"",IF(COUNTIF(BF$11:BF31,BF31)=1,ROW(),""),"")</f>
      </c>
      <c r="BH31" s="26">
        <f t="shared" si="3"/>
      </c>
      <c r="BN31" s="394"/>
      <c r="BO31" s="395"/>
      <c r="BP31" s="396"/>
      <c r="BQ31" s="407">
        <f>IF(ISERROR(VLOOKUP(CH31,'単価設定'!$H$3:$K$4,2,FALSE)),"",VLOOKUP(CH31,'単価設定'!$H$3:$K$4,2,FALSE))</f>
      </c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9"/>
      <c r="CH31" s="424">
        <f t="shared" si="7"/>
      </c>
      <c r="CI31" s="425"/>
      <c r="CJ31" s="425"/>
      <c r="CK31" s="425"/>
      <c r="CL31" s="425"/>
      <c r="CM31" s="425"/>
      <c r="CN31" s="425"/>
      <c r="CO31" s="425"/>
      <c r="CP31" s="425"/>
      <c r="CQ31" s="425"/>
      <c r="CR31" s="425"/>
      <c r="CS31" s="425"/>
      <c r="CT31" s="425"/>
      <c r="CU31" s="426"/>
      <c r="CV31" s="427">
        <f>IF(ISERROR(VLOOKUP(CH31,'単価設定'!$H$3:$K$4,4,FALSE)),"",VLOOKUP(CH31,'単価設定'!$H$3:$K$4,4,FALSE))</f>
      </c>
      <c r="CW31" s="428"/>
      <c r="CX31" s="428"/>
      <c r="CY31" s="428"/>
      <c r="CZ31" s="428"/>
      <c r="DA31" s="428"/>
      <c r="DB31" s="428"/>
      <c r="DC31" s="428"/>
      <c r="DD31" s="428"/>
      <c r="DE31" s="429"/>
      <c r="DF31" s="430">
        <f t="shared" si="6"/>
      </c>
      <c r="DG31" s="431"/>
      <c r="DH31" s="431"/>
      <c r="DI31" s="432"/>
      <c r="DJ31" s="433">
        <f t="shared" si="4"/>
      </c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5"/>
      <c r="DV31" s="433">
        <f t="shared" si="5"/>
      </c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5"/>
      <c r="EH31" s="436"/>
      <c r="EI31" s="314"/>
      <c r="EJ31" s="437"/>
      <c r="EK31" s="438"/>
      <c r="EN31" s="26">
        <f t="shared" si="2"/>
        <v>0</v>
      </c>
    </row>
    <row r="32" spans="1:144" ht="18" customHeight="1">
      <c r="A32" s="342"/>
      <c r="B32" s="343"/>
      <c r="C32" s="343"/>
      <c r="D32" s="344">
        <f>IF(A32&lt;&gt;"",TEXT(DATE(YEAR('請求書'!$D$20),MONTH('請求書'!$D$20),$A32),"AAA"),"")</f>
      </c>
      <c r="E32" s="344"/>
      <c r="F32" s="345"/>
      <c r="G32" s="356"/>
      <c r="H32" s="357"/>
      <c r="I32" s="357"/>
      <c r="J32" s="357"/>
      <c r="K32" s="357"/>
      <c r="L32" s="357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9">
        <f t="shared" si="0"/>
        <v>0</v>
      </c>
      <c r="Z32" s="359"/>
      <c r="AA32" s="359"/>
      <c r="AB32" s="359"/>
      <c r="AC32" s="359"/>
      <c r="AD32" s="359"/>
      <c r="AE32" s="357"/>
      <c r="AF32" s="357"/>
      <c r="AG32" s="357"/>
      <c r="AH32" s="357"/>
      <c r="AI32" s="357"/>
      <c r="AJ32" s="360"/>
      <c r="AK32" s="361"/>
      <c r="AL32" s="362"/>
      <c r="AM32" s="362"/>
      <c r="AN32" s="362"/>
      <c r="AO32" s="363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3"/>
      <c r="BE32" s="26">
        <f t="shared" si="1"/>
      </c>
      <c r="BF32" s="26">
        <f>IF(ISERROR(VLOOKUP(BE32,'単価設定'!$G$3:$K$4,2,FALSE)),"",VLOOKUP(BE32,'単価設定'!$G$3:$K$4,2,FALSE))</f>
      </c>
      <c r="BG32" s="26">
        <f>IF(BF32&lt;&gt;"",IF(COUNTIF(BF$11:BF32,BF32)=1,ROW(),""),"")</f>
      </c>
      <c r="BH32" s="26">
        <f t="shared" si="3"/>
      </c>
      <c r="BN32" s="394"/>
      <c r="BO32" s="395"/>
      <c r="BP32" s="396"/>
      <c r="BQ32" s="407">
        <f>IF(ISERROR(VLOOKUP(CH32,'単価設定'!$H$3:$K$4,2,FALSE)),"",VLOOKUP(CH32,'単価設定'!$H$3:$K$4,2,FALSE))</f>
      </c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9"/>
      <c r="CH32" s="424">
        <f t="shared" si="7"/>
      </c>
      <c r="CI32" s="425"/>
      <c r="CJ32" s="425"/>
      <c r="CK32" s="425"/>
      <c r="CL32" s="425"/>
      <c r="CM32" s="425"/>
      <c r="CN32" s="425"/>
      <c r="CO32" s="425"/>
      <c r="CP32" s="425"/>
      <c r="CQ32" s="425"/>
      <c r="CR32" s="425"/>
      <c r="CS32" s="425"/>
      <c r="CT32" s="425"/>
      <c r="CU32" s="426"/>
      <c r="CV32" s="427">
        <f>IF(ISERROR(VLOOKUP(CH32,'単価設定'!$H$3:$K$4,4,FALSE)),"",VLOOKUP(CH32,'単価設定'!$H$3:$K$4,4,FALSE))</f>
      </c>
      <c r="CW32" s="428"/>
      <c r="CX32" s="428"/>
      <c r="CY32" s="428"/>
      <c r="CZ32" s="428"/>
      <c r="DA32" s="428"/>
      <c r="DB32" s="428"/>
      <c r="DC32" s="428"/>
      <c r="DD32" s="428"/>
      <c r="DE32" s="429"/>
      <c r="DF32" s="430">
        <f t="shared" si="6"/>
      </c>
      <c r="DG32" s="431"/>
      <c r="DH32" s="431"/>
      <c r="DI32" s="432"/>
      <c r="DJ32" s="433">
        <f t="shared" si="4"/>
      </c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5"/>
      <c r="DV32" s="433">
        <f t="shared" si="5"/>
      </c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5"/>
      <c r="EH32" s="436"/>
      <c r="EI32" s="314"/>
      <c r="EJ32" s="437"/>
      <c r="EK32" s="438"/>
      <c r="EN32" s="26">
        <f t="shared" si="2"/>
        <v>0</v>
      </c>
    </row>
    <row r="33" spans="1:144" ht="18" customHeight="1">
      <c r="A33" s="342"/>
      <c r="B33" s="343"/>
      <c r="C33" s="343"/>
      <c r="D33" s="344">
        <f>IF(A33&lt;&gt;"",TEXT(DATE(YEAR('請求書'!$D$20),MONTH('請求書'!$D$20),$A33),"AAA"),"")</f>
      </c>
      <c r="E33" s="344"/>
      <c r="F33" s="345"/>
      <c r="G33" s="356"/>
      <c r="H33" s="357"/>
      <c r="I33" s="357"/>
      <c r="J33" s="357"/>
      <c r="K33" s="357"/>
      <c r="L33" s="357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9">
        <f t="shared" si="0"/>
        <v>0</v>
      </c>
      <c r="Z33" s="359"/>
      <c r="AA33" s="359"/>
      <c r="AB33" s="359"/>
      <c r="AC33" s="359"/>
      <c r="AD33" s="359"/>
      <c r="AE33" s="357"/>
      <c r="AF33" s="357"/>
      <c r="AG33" s="357"/>
      <c r="AH33" s="357"/>
      <c r="AI33" s="357"/>
      <c r="AJ33" s="360"/>
      <c r="AK33" s="361"/>
      <c r="AL33" s="362"/>
      <c r="AM33" s="362"/>
      <c r="AN33" s="362"/>
      <c r="AO33" s="363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3"/>
      <c r="BE33" s="26">
        <f t="shared" si="1"/>
      </c>
      <c r="BF33" s="26">
        <f>IF(ISERROR(VLOOKUP(BE33,'単価設定'!$G$3:$K$4,2,FALSE)),"",VLOOKUP(BE33,'単価設定'!$G$3:$K$4,2,FALSE))</f>
      </c>
      <c r="BG33" s="26">
        <f>IF(BF33&lt;&gt;"",IF(COUNTIF(BF$11:BF33,BF33)=1,ROW(),""),"")</f>
      </c>
      <c r="BH33" s="26">
        <f t="shared" si="3"/>
      </c>
      <c r="BN33" s="394"/>
      <c r="BO33" s="395"/>
      <c r="BP33" s="396"/>
      <c r="BQ33" s="407">
        <f>IF(ISERROR(VLOOKUP(CH33,'単価設定'!$H$3:$K$4,2,FALSE)),"",VLOOKUP(CH33,'単価設定'!$H$3:$K$4,2,FALSE))</f>
      </c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9"/>
      <c r="CH33" s="424">
        <f t="shared" si="7"/>
      </c>
      <c r="CI33" s="425"/>
      <c r="CJ33" s="425"/>
      <c r="CK33" s="425"/>
      <c r="CL33" s="425"/>
      <c r="CM33" s="425"/>
      <c r="CN33" s="425"/>
      <c r="CO33" s="425"/>
      <c r="CP33" s="425"/>
      <c r="CQ33" s="425"/>
      <c r="CR33" s="425"/>
      <c r="CS33" s="425"/>
      <c r="CT33" s="425"/>
      <c r="CU33" s="426"/>
      <c r="CV33" s="427">
        <f>IF(ISERROR(VLOOKUP(CH33,'単価設定'!$H$3:$K$4,4,FALSE)),"",VLOOKUP(CH33,'単価設定'!$H$3:$K$4,4,FALSE))</f>
      </c>
      <c r="CW33" s="428"/>
      <c r="CX33" s="428"/>
      <c r="CY33" s="428"/>
      <c r="CZ33" s="428"/>
      <c r="DA33" s="428"/>
      <c r="DB33" s="428"/>
      <c r="DC33" s="428"/>
      <c r="DD33" s="428"/>
      <c r="DE33" s="429"/>
      <c r="DF33" s="430">
        <f t="shared" si="6"/>
      </c>
      <c r="DG33" s="431"/>
      <c r="DH33" s="431"/>
      <c r="DI33" s="432"/>
      <c r="DJ33" s="433">
        <f t="shared" si="4"/>
      </c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5"/>
      <c r="DV33" s="433">
        <f t="shared" si="5"/>
      </c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5"/>
      <c r="EH33" s="436"/>
      <c r="EI33" s="314"/>
      <c r="EJ33" s="437"/>
      <c r="EK33" s="438"/>
      <c r="EN33" s="26">
        <f t="shared" si="2"/>
        <v>0</v>
      </c>
    </row>
    <row r="34" spans="1:144" ht="18" customHeight="1">
      <c r="A34" s="342"/>
      <c r="B34" s="343"/>
      <c r="C34" s="343"/>
      <c r="D34" s="344">
        <f>IF(A34&lt;&gt;"",TEXT(DATE(YEAR('請求書'!$D$20),MONTH('請求書'!$D$20),$A34),"AAA"),"")</f>
      </c>
      <c r="E34" s="344"/>
      <c r="F34" s="345"/>
      <c r="G34" s="356"/>
      <c r="H34" s="357"/>
      <c r="I34" s="357"/>
      <c r="J34" s="357"/>
      <c r="K34" s="357"/>
      <c r="L34" s="357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9">
        <f t="shared" si="0"/>
        <v>0</v>
      </c>
      <c r="Z34" s="359"/>
      <c r="AA34" s="359"/>
      <c r="AB34" s="359"/>
      <c r="AC34" s="359"/>
      <c r="AD34" s="359"/>
      <c r="AE34" s="357"/>
      <c r="AF34" s="357"/>
      <c r="AG34" s="357"/>
      <c r="AH34" s="357"/>
      <c r="AI34" s="357"/>
      <c r="AJ34" s="360"/>
      <c r="AK34" s="361"/>
      <c r="AL34" s="362"/>
      <c r="AM34" s="362"/>
      <c r="AN34" s="362"/>
      <c r="AO34" s="363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363"/>
      <c r="BE34" s="26">
        <f t="shared" si="1"/>
      </c>
      <c r="BF34" s="26">
        <f>IF(ISERROR(VLOOKUP(BE34,'単価設定'!$G$3:$K$4,2,FALSE)),"",VLOOKUP(BE34,'単価設定'!$G$3:$K$4,2,FALSE))</f>
      </c>
      <c r="BG34" s="26">
        <f>IF(BF34&lt;&gt;"",IF(COUNTIF(BF$11:BF34,BF34)=1,ROW(),""),"")</f>
      </c>
      <c r="BH34" s="26">
        <f t="shared" si="3"/>
      </c>
      <c r="BN34" s="394"/>
      <c r="BO34" s="395"/>
      <c r="BP34" s="396"/>
      <c r="BQ34" s="407">
        <f>IF(ISERROR(VLOOKUP(CH34,'単価設定'!$H$3:$K$4,2,FALSE)),"",VLOOKUP(CH34,'単価設定'!$H$3:$K$4,2,FALSE))</f>
      </c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9"/>
      <c r="CH34" s="424">
        <f t="shared" si="7"/>
      </c>
      <c r="CI34" s="425"/>
      <c r="CJ34" s="425"/>
      <c r="CK34" s="425"/>
      <c r="CL34" s="425"/>
      <c r="CM34" s="425"/>
      <c r="CN34" s="425"/>
      <c r="CO34" s="425"/>
      <c r="CP34" s="425"/>
      <c r="CQ34" s="425"/>
      <c r="CR34" s="425"/>
      <c r="CS34" s="425"/>
      <c r="CT34" s="425"/>
      <c r="CU34" s="426"/>
      <c r="CV34" s="427">
        <f>IF(ISERROR(VLOOKUP(CH34,'単価設定'!$H$3:$K$4,4,FALSE)),"",VLOOKUP(CH34,'単価設定'!$H$3:$K$4,4,FALSE))</f>
      </c>
      <c r="CW34" s="428"/>
      <c r="CX34" s="428"/>
      <c r="CY34" s="428"/>
      <c r="CZ34" s="428"/>
      <c r="DA34" s="428"/>
      <c r="DB34" s="428"/>
      <c r="DC34" s="428"/>
      <c r="DD34" s="428"/>
      <c r="DE34" s="429"/>
      <c r="DF34" s="430">
        <f t="shared" si="6"/>
      </c>
      <c r="DG34" s="431"/>
      <c r="DH34" s="431"/>
      <c r="DI34" s="432"/>
      <c r="DJ34" s="433">
        <f t="shared" si="4"/>
      </c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5"/>
      <c r="DV34" s="433">
        <f t="shared" si="5"/>
      </c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5"/>
      <c r="EH34" s="436"/>
      <c r="EI34" s="314"/>
      <c r="EJ34" s="437"/>
      <c r="EK34" s="438"/>
      <c r="EN34" s="26">
        <f t="shared" si="2"/>
        <v>0</v>
      </c>
    </row>
    <row r="35" spans="1:144" ht="18" customHeight="1" thickBot="1">
      <c r="A35" s="342"/>
      <c r="B35" s="343"/>
      <c r="C35" s="343"/>
      <c r="D35" s="344">
        <f>IF(A35&lt;&gt;"",TEXT(DATE(YEAR('請求書'!$D$20),MONTH('請求書'!$D$20),$A35),"AAA"),"")</f>
      </c>
      <c r="E35" s="344"/>
      <c r="F35" s="345"/>
      <c r="G35" s="356"/>
      <c r="H35" s="357"/>
      <c r="I35" s="357"/>
      <c r="J35" s="357"/>
      <c r="K35" s="357"/>
      <c r="L35" s="357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9">
        <f t="shared" si="0"/>
        <v>0</v>
      </c>
      <c r="Z35" s="359"/>
      <c r="AA35" s="359"/>
      <c r="AB35" s="359"/>
      <c r="AC35" s="359"/>
      <c r="AD35" s="359"/>
      <c r="AE35" s="357"/>
      <c r="AF35" s="357"/>
      <c r="AG35" s="357"/>
      <c r="AH35" s="357"/>
      <c r="AI35" s="357"/>
      <c r="AJ35" s="360"/>
      <c r="AK35" s="361"/>
      <c r="AL35" s="362"/>
      <c r="AM35" s="362"/>
      <c r="AN35" s="362"/>
      <c r="AO35" s="363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3"/>
      <c r="BE35" s="26">
        <f t="shared" si="1"/>
      </c>
      <c r="BF35" s="26">
        <f>IF(ISERROR(VLOOKUP(BE35,'単価設定'!$G$3:$K$4,2,FALSE)),"",VLOOKUP(BE35,'単価設定'!$G$3:$K$4,2,FALSE))</f>
      </c>
      <c r="BG35" s="26">
        <f>IF(BF35&lt;&gt;"",IF(COUNTIF(BF$11:BF35,BF35)=1,ROW(),""),"")</f>
      </c>
      <c r="BH35" s="26">
        <f t="shared" si="3"/>
      </c>
      <c r="BN35" s="397"/>
      <c r="BO35" s="398"/>
      <c r="BP35" s="399"/>
      <c r="BQ35" s="439">
        <f>IF(ISERROR(VLOOKUP(CH35,'単価設定'!$H$3:$K$4,2,FALSE)),"",VLOOKUP(CH35,'単価設定'!$H$3:$K$4,2,FALSE))</f>
      </c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1"/>
      <c r="CH35" s="442">
        <f>IF(DF35="","","059900")</f>
      </c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4"/>
      <c r="CV35" s="445">
        <f>IF(ISERROR(VLOOKUP(CH35,'単価設定'!$H$3:$K$4,4,FALSE)),"",VLOOKUP(CH35,'単価設定'!$H$3:$K$4,4,FALSE))</f>
      </c>
      <c r="CW35" s="446"/>
      <c r="CX35" s="446"/>
      <c r="CY35" s="446"/>
      <c r="CZ35" s="446"/>
      <c r="DA35" s="446"/>
      <c r="DB35" s="446"/>
      <c r="DC35" s="446"/>
      <c r="DD35" s="446"/>
      <c r="DE35" s="447"/>
      <c r="DF35" s="448">
        <f>IF(TEXT(CM17,"0000000000")=TEXT(DH7,"0000000000"),1,"")</f>
      </c>
      <c r="DG35" s="449"/>
      <c r="DH35" s="449"/>
      <c r="DI35" s="450"/>
      <c r="DJ35" s="451">
        <f t="shared" si="4"/>
      </c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3"/>
      <c r="DV35" s="451">
        <f>IF(CH35="","",0)</f>
      </c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3"/>
      <c r="EH35" s="454"/>
      <c r="EI35" s="455"/>
      <c r="EJ35" s="456"/>
      <c r="EK35" s="457"/>
      <c r="EN35" s="26">
        <f t="shared" si="2"/>
        <v>0</v>
      </c>
    </row>
    <row r="36" spans="1:144" ht="18" customHeight="1" thickBot="1">
      <c r="A36" s="342"/>
      <c r="B36" s="343"/>
      <c r="C36" s="343"/>
      <c r="D36" s="344">
        <f>IF(A36&lt;&gt;"",TEXT(DATE(YEAR('請求書'!$D$20),MONTH('請求書'!$D$20),$A36),"AAA"),"")</f>
      </c>
      <c r="E36" s="344"/>
      <c r="F36" s="345"/>
      <c r="G36" s="356"/>
      <c r="H36" s="357"/>
      <c r="I36" s="357"/>
      <c r="J36" s="357"/>
      <c r="K36" s="357"/>
      <c r="L36" s="357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9">
        <f t="shared" si="0"/>
        <v>0</v>
      </c>
      <c r="Z36" s="359"/>
      <c r="AA36" s="359"/>
      <c r="AB36" s="359"/>
      <c r="AC36" s="359"/>
      <c r="AD36" s="359"/>
      <c r="AE36" s="357"/>
      <c r="AF36" s="357"/>
      <c r="AG36" s="357"/>
      <c r="AH36" s="357"/>
      <c r="AI36" s="357"/>
      <c r="AJ36" s="360"/>
      <c r="AK36" s="361"/>
      <c r="AL36" s="362"/>
      <c r="AM36" s="362"/>
      <c r="AN36" s="362"/>
      <c r="AO36" s="363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3"/>
      <c r="BE36" s="26">
        <f t="shared" si="1"/>
      </c>
      <c r="BF36" s="26">
        <f>IF(ISERROR(VLOOKUP(BE36,'単価設定'!$G$3:$K$4,2,FALSE)),"",VLOOKUP(BE36,'単価設定'!$G$3:$K$4,2,FALSE))</f>
      </c>
      <c r="BG36" s="26">
        <f>IF(BF36&lt;&gt;"",IF(COUNTIF(BF$11:BF36,BF36)=1,ROW(),""),"")</f>
      </c>
      <c r="BH36" s="26">
        <f t="shared" si="3"/>
      </c>
      <c r="BN36" s="458" t="s">
        <v>51</v>
      </c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0"/>
      <c r="DH36" s="460"/>
      <c r="DI36" s="461"/>
      <c r="DJ36" s="462">
        <f>SUM(DJ21:DU35)</f>
        <v>39390</v>
      </c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4"/>
      <c r="DV36" s="462">
        <f>SUM(DV21:EG35)</f>
        <v>3939</v>
      </c>
      <c r="DW36" s="463"/>
      <c r="DX36" s="463"/>
      <c r="DY36" s="463"/>
      <c r="DZ36" s="463"/>
      <c r="EA36" s="463"/>
      <c r="EB36" s="463"/>
      <c r="EC36" s="463"/>
      <c r="ED36" s="463"/>
      <c r="EE36" s="463"/>
      <c r="EF36" s="463"/>
      <c r="EG36" s="464"/>
      <c r="EH36" s="465" t="s">
        <v>143</v>
      </c>
      <c r="EI36" s="380"/>
      <c r="EJ36" s="380"/>
      <c r="EK36" s="466"/>
      <c r="EN36" s="26">
        <f t="shared" si="2"/>
        <v>0</v>
      </c>
    </row>
    <row r="37" spans="1:144" ht="18" customHeight="1" thickBot="1">
      <c r="A37" s="342"/>
      <c r="B37" s="343"/>
      <c r="C37" s="343"/>
      <c r="D37" s="344">
        <f>IF(A37&lt;&gt;"",TEXT(DATE(YEAR('請求書'!$D$20),MONTH('請求書'!$D$20),$A37),"AAA"),"")</f>
      </c>
      <c r="E37" s="344"/>
      <c r="F37" s="345"/>
      <c r="G37" s="356"/>
      <c r="H37" s="357"/>
      <c r="I37" s="357"/>
      <c r="J37" s="357"/>
      <c r="K37" s="357"/>
      <c r="L37" s="357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9">
        <f t="shared" si="0"/>
        <v>0</v>
      </c>
      <c r="Z37" s="359"/>
      <c r="AA37" s="359"/>
      <c r="AB37" s="359"/>
      <c r="AC37" s="359"/>
      <c r="AD37" s="359"/>
      <c r="AE37" s="357"/>
      <c r="AF37" s="357"/>
      <c r="AG37" s="357"/>
      <c r="AH37" s="357"/>
      <c r="AI37" s="357"/>
      <c r="AJ37" s="360"/>
      <c r="AK37" s="361"/>
      <c r="AL37" s="362"/>
      <c r="AM37" s="362"/>
      <c r="AN37" s="362"/>
      <c r="AO37" s="363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3"/>
      <c r="BE37" s="26">
        <f t="shared" si="1"/>
      </c>
      <c r="BF37" s="26">
        <f>IF(ISERROR(VLOOKUP(BE37,'単価設定'!$G$3:$K$4,2,FALSE)),"",VLOOKUP(BE37,'単価設定'!$G$3:$K$4,2,FALSE))</f>
      </c>
      <c r="BG37" s="26">
        <f>IF(BF37&lt;&gt;"",IF(COUNTIF(BF$11:BF37,BF37)=1,ROW(),""),"")</f>
      </c>
      <c r="BH37" s="26">
        <f t="shared" si="3"/>
      </c>
      <c r="EN37" s="26">
        <f t="shared" si="2"/>
        <v>0</v>
      </c>
    </row>
    <row r="38" spans="1:144" ht="18" customHeight="1" thickBot="1">
      <c r="A38" s="342"/>
      <c r="B38" s="343"/>
      <c r="C38" s="343"/>
      <c r="D38" s="344">
        <f>IF(A38&lt;&gt;"",TEXT(DATE(YEAR('請求書'!$D$20),MONTH('請求書'!$D$20),$A38),"AAA"),"")</f>
      </c>
      <c r="E38" s="344"/>
      <c r="F38" s="345"/>
      <c r="G38" s="356"/>
      <c r="H38" s="357"/>
      <c r="I38" s="357"/>
      <c r="J38" s="357"/>
      <c r="K38" s="357"/>
      <c r="L38" s="357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9">
        <f t="shared" si="0"/>
        <v>0</v>
      </c>
      <c r="Z38" s="359"/>
      <c r="AA38" s="359"/>
      <c r="AB38" s="359"/>
      <c r="AC38" s="359"/>
      <c r="AD38" s="359"/>
      <c r="AE38" s="357"/>
      <c r="AF38" s="357"/>
      <c r="AG38" s="357"/>
      <c r="AH38" s="357"/>
      <c r="AI38" s="357"/>
      <c r="AJ38" s="360"/>
      <c r="AK38" s="361"/>
      <c r="AL38" s="362"/>
      <c r="AM38" s="362"/>
      <c r="AN38" s="362"/>
      <c r="AO38" s="363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3"/>
      <c r="BE38" s="26">
        <f t="shared" si="1"/>
      </c>
      <c r="BF38" s="26">
        <f>IF(ISERROR(VLOOKUP(BE38,'単価設定'!$G$3:$K$4,2,FALSE)),"",VLOOKUP(BE38,'単価設定'!$G$3:$K$4,2,FALSE))</f>
      </c>
      <c r="BG38" s="26">
        <f>IF(BF38&lt;&gt;"",IF(COUNTIF(BF$11:BF38,BF38)=1,ROW(),""),"")</f>
      </c>
      <c r="BH38" s="26">
        <f t="shared" si="3"/>
      </c>
      <c r="BN38" s="467" t="s">
        <v>37</v>
      </c>
      <c r="BO38" s="468"/>
      <c r="BP38" s="469"/>
      <c r="BQ38" s="368" t="s">
        <v>52</v>
      </c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76" t="s">
        <v>53</v>
      </c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466"/>
      <c r="DK38" s="368" t="s">
        <v>17</v>
      </c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0"/>
      <c r="EB38" s="460"/>
      <c r="EC38" s="460"/>
      <c r="ED38" s="460"/>
      <c r="EE38" s="460"/>
      <c r="EF38" s="460"/>
      <c r="EG38" s="460"/>
      <c r="EH38" s="460"/>
      <c r="EI38" s="460"/>
      <c r="EJ38" s="460"/>
      <c r="EK38" s="461"/>
      <c r="EN38" s="26">
        <f t="shared" si="2"/>
        <v>0</v>
      </c>
    </row>
    <row r="39" spans="1:144" ht="18" customHeight="1">
      <c r="A39" s="342"/>
      <c r="B39" s="343"/>
      <c r="C39" s="343"/>
      <c r="D39" s="344">
        <f>IF(A39&lt;&gt;"",TEXT(DATE(YEAR('請求書'!$D$20),MONTH('請求書'!$D$20),$A39),"AAA"),"")</f>
      </c>
      <c r="E39" s="344"/>
      <c r="F39" s="345"/>
      <c r="G39" s="356"/>
      <c r="H39" s="357"/>
      <c r="I39" s="357"/>
      <c r="J39" s="357"/>
      <c r="K39" s="357"/>
      <c r="L39" s="357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9">
        <f t="shared" si="0"/>
        <v>0</v>
      </c>
      <c r="Z39" s="359"/>
      <c r="AA39" s="359"/>
      <c r="AB39" s="359"/>
      <c r="AC39" s="359"/>
      <c r="AD39" s="359"/>
      <c r="AE39" s="357"/>
      <c r="AF39" s="357"/>
      <c r="AG39" s="357"/>
      <c r="AH39" s="357"/>
      <c r="AI39" s="357"/>
      <c r="AJ39" s="360"/>
      <c r="AK39" s="361"/>
      <c r="AL39" s="362"/>
      <c r="AM39" s="362"/>
      <c r="AN39" s="362"/>
      <c r="AO39" s="363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3"/>
      <c r="BE39" s="26">
        <f t="shared" si="1"/>
      </c>
      <c r="BF39" s="26">
        <f>IF(ISERROR(VLOOKUP(BE39,'単価設定'!$G$3:$K$4,2,FALSE)),"",VLOOKUP(BE39,'単価設定'!$G$3:$K$4,2,FALSE))</f>
      </c>
      <c r="BG39" s="26">
        <f>IF(BF39&lt;&gt;"",IF(COUNTIF(BF$11:BF39,BF39)=1,ROW(),""),"")</f>
      </c>
      <c r="BH39" s="26">
        <f t="shared" si="3"/>
      </c>
      <c r="BN39" s="470"/>
      <c r="BO39" s="471"/>
      <c r="BP39" s="472"/>
      <c r="BQ39" s="403" t="s">
        <v>54</v>
      </c>
      <c r="BR39" s="477"/>
      <c r="BS39" s="477"/>
      <c r="BT39" s="477"/>
      <c r="BU39" s="477"/>
      <c r="BV39" s="477"/>
      <c r="BW39" s="477"/>
      <c r="BX39" s="477"/>
      <c r="BY39" s="477"/>
      <c r="BZ39" s="477"/>
      <c r="CA39" s="477"/>
      <c r="CB39" s="477"/>
      <c r="CC39" s="477"/>
      <c r="CD39" s="477"/>
      <c r="CE39" s="477"/>
      <c r="CF39" s="477"/>
      <c r="CG39" s="477"/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7"/>
      <c r="CV39" s="477"/>
      <c r="CW39" s="477"/>
      <c r="CX39" s="478"/>
      <c r="CY39" s="479">
        <f>IF(ISERROR(DJ36),0,DJ36)</f>
        <v>39390</v>
      </c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1"/>
      <c r="DK39" s="487"/>
      <c r="DL39" s="477"/>
      <c r="DM39" s="477"/>
      <c r="DN39" s="477"/>
      <c r="DO39" s="477"/>
      <c r="DP39" s="477"/>
      <c r="DQ39" s="477"/>
      <c r="DR39" s="477"/>
      <c r="DS39" s="477"/>
      <c r="DT39" s="477"/>
      <c r="DU39" s="477"/>
      <c r="DV39" s="477"/>
      <c r="DW39" s="477"/>
      <c r="DX39" s="477"/>
      <c r="DY39" s="477"/>
      <c r="DZ39" s="477"/>
      <c r="EA39" s="477"/>
      <c r="EB39" s="477"/>
      <c r="EC39" s="477"/>
      <c r="ED39" s="477"/>
      <c r="EE39" s="477"/>
      <c r="EF39" s="477"/>
      <c r="EG39" s="477"/>
      <c r="EH39" s="477"/>
      <c r="EI39" s="477"/>
      <c r="EJ39" s="477"/>
      <c r="EK39" s="488"/>
      <c r="EN39" s="26">
        <f t="shared" si="2"/>
        <v>0</v>
      </c>
    </row>
    <row r="40" spans="1:144" ht="18" customHeight="1" thickBot="1">
      <c r="A40" s="489"/>
      <c r="B40" s="490"/>
      <c r="C40" s="490"/>
      <c r="D40" s="491">
        <f>IF(A40&lt;&gt;"",TEXT(DATE(YEAR('請求書'!$D$20),MONTH('請求書'!$D$20),$A40),"AAA"),"")</f>
      </c>
      <c r="E40" s="491"/>
      <c r="F40" s="492"/>
      <c r="G40" s="493"/>
      <c r="H40" s="494"/>
      <c r="I40" s="494"/>
      <c r="J40" s="494"/>
      <c r="K40" s="494"/>
      <c r="L40" s="494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6">
        <f t="shared" si="0"/>
        <v>0</v>
      </c>
      <c r="Z40" s="496"/>
      <c r="AA40" s="496"/>
      <c r="AB40" s="496"/>
      <c r="AC40" s="496"/>
      <c r="AD40" s="496"/>
      <c r="AE40" s="494"/>
      <c r="AF40" s="494"/>
      <c r="AG40" s="494"/>
      <c r="AH40" s="494"/>
      <c r="AI40" s="494"/>
      <c r="AJ40" s="497"/>
      <c r="AK40" s="498"/>
      <c r="AL40" s="499"/>
      <c r="AM40" s="499"/>
      <c r="AN40" s="499"/>
      <c r="AO40" s="500"/>
      <c r="AP40" s="499"/>
      <c r="AQ40" s="499"/>
      <c r="AR40" s="499"/>
      <c r="AS40" s="499"/>
      <c r="AT40" s="499"/>
      <c r="AU40" s="499"/>
      <c r="AV40" s="499"/>
      <c r="AW40" s="499"/>
      <c r="AX40" s="499"/>
      <c r="AY40" s="499"/>
      <c r="AZ40" s="499"/>
      <c r="BA40" s="499"/>
      <c r="BB40" s="499"/>
      <c r="BC40" s="499"/>
      <c r="BD40" s="500"/>
      <c r="BE40" s="26">
        <f t="shared" si="1"/>
      </c>
      <c r="BF40" s="26">
        <f>IF(ISERROR(VLOOKUP(BE40,'単価設定'!$G$3:$K$4,2,FALSE)),"",VLOOKUP(BE40,'単価設定'!$G$3:$K$4,2,FALSE))</f>
      </c>
      <c r="BG40" s="26">
        <f>IF(BF40&lt;&gt;"",IF(COUNTIF(BF$11:BF40,BF40)=1,ROW(),""),"")</f>
      </c>
      <c r="BH40" s="26">
        <f t="shared" si="3"/>
      </c>
      <c r="BM40" s="52"/>
      <c r="BN40" s="470"/>
      <c r="BO40" s="471"/>
      <c r="BP40" s="472"/>
      <c r="BQ40" s="430" t="s">
        <v>55</v>
      </c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3"/>
      <c r="CY40" s="484">
        <f>IF(EB17&lt;&gt;"",EB17,IF(DV36&gt;CF15,CF15,DV36))</f>
        <v>0</v>
      </c>
      <c r="CZ40" s="485"/>
      <c r="DA40" s="485"/>
      <c r="DB40" s="485"/>
      <c r="DC40" s="485"/>
      <c r="DD40" s="485"/>
      <c r="DE40" s="485"/>
      <c r="DF40" s="485"/>
      <c r="DG40" s="485"/>
      <c r="DH40" s="485"/>
      <c r="DI40" s="485"/>
      <c r="DJ40" s="486"/>
      <c r="DK40" s="501" t="s">
        <v>56</v>
      </c>
      <c r="DL40" s="502"/>
      <c r="DM40" s="502"/>
      <c r="DN40" s="502"/>
      <c r="DO40" s="502"/>
      <c r="DP40" s="502"/>
      <c r="DQ40" s="502"/>
      <c r="DR40" s="502"/>
      <c r="DS40" s="502"/>
      <c r="DT40" s="502"/>
      <c r="DU40" s="502"/>
      <c r="DV40" s="502"/>
      <c r="DW40" s="502"/>
      <c r="DX40" s="502"/>
      <c r="DY40" s="502"/>
      <c r="DZ40" s="502"/>
      <c r="EA40" s="502"/>
      <c r="EB40" s="502"/>
      <c r="EC40" s="502"/>
      <c r="ED40" s="502"/>
      <c r="EE40" s="502"/>
      <c r="EF40" s="502"/>
      <c r="EG40" s="502"/>
      <c r="EH40" s="502"/>
      <c r="EI40" s="502"/>
      <c r="EJ40" s="502"/>
      <c r="EK40" s="503"/>
      <c r="EN40" s="26">
        <f t="shared" si="2"/>
        <v>0</v>
      </c>
    </row>
    <row r="41" spans="1:141" ht="18" customHeight="1" thickBot="1" thickTop="1">
      <c r="A41" s="504" t="s">
        <v>151</v>
      </c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6">
        <f>SUM(Y11:AD40)</f>
        <v>0.49999999999999994</v>
      </c>
      <c r="Z41" s="507"/>
      <c r="AA41" s="507"/>
      <c r="AB41" s="507"/>
      <c r="AC41" s="507"/>
      <c r="AD41" s="507"/>
      <c r="AE41" s="508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8"/>
      <c r="AT41" s="508"/>
      <c r="AU41" s="508"/>
      <c r="AV41" s="508"/>
      <c r="AW41" s="508"/>
      <c r="AX41" s="508"/>
      <c r="AY41" s="508"/>
      <c r="AZ41" s="508"/>
      <c r="BA41" s="508"/>
      <c r="BB41" s="508"/>
      <c r="BC41" s="508"/>
      <c r="BD41" s="509"/>
      <c r="BG41" s="26">
        <f>IF(BF41&lt;&gt;"",IF(COUNTIF(BF$11:BF41,BF41)=1,ROW(),""),"")</f>
      </c>
      <c r="BH41" s="26">
        <f t="shared" si="3"/>
      </c>
      <c r="BN41" s="473"/>
      <c r="BO41" s="474"/>
      <c r="BP41" s="475"/>
      <c r="BQ41" s="510" t="s">
        <v>57</v>
      </c>
      <c r="BR41" s="511"/>
      <c r="BS41" s="511"/>
      <c r="BT41" s="511"/>
      <c r="BU41" s="511"/>
      <c r="BV41" s="511"/>
      <c r="BW41" s="511"/>
      <c r="BX41" s="511"/>
      <c r="BY41" s="511"/>
      <c r="BZ41" s="511"/>
      <c r="CA41" s="511"/>
      <c r="CB41" s="511"/>
      <c r="CC41" s="511"/>
      <c r="CD41" s="511"/>
      <c r="CE41" s="511"/>
      <c r="CF41" s="511"/>
      <c r="CG41" s="511"/>
      <c r="CH41" s="511"/>
      <c r="CI41" s="511"/>
      <c r="CJ41" s="511"/>
      <c r="CK41" s="511"/>
      <c r="CL41" s="511"/>
      <c r="CM41" s="511"/>
      <c r="CN41" s="511"/>
      <c r="CO41" s="511"/>
      <c r="CP41" s="511"/>
      <c r="CQ41" s="511"/>
      <c r="CR41" s="511"/>
      <c r="CS41" s="511"/>
      <c r="CT41" s="511"/>
      <c r="CU41" s="511"/>
      <c r="CV41" s="511"/>
      <c r="CW41" s="511"/>
      <c r="CX41" s="512"/>
      <c r="CY41" s="513"/>
      <c r="CZ41" s="514"/>
      <c r="DA41" s="514"/>
      <c r="DB41" s="514"/>
      <c r="DC41" s="514"/>
      <c r="DD41" s="514"/>
      <c r="DE41" s="514"/>
      <c r="DF41" s="514"/>
      <c r="DG41" s="514"/>
      <c r="DH41" s="514"/>
      <c r="DI41" s="514"/>
      <c r="DJ41" s="515"/>
      <c r="DK41" s="516"/>
      <c r="DL41" s="517"/>
      <c r="DM41" s="517"/>
      <c r="DN41" s="517"/>
      <c r="DO41" s="517"/>
      <c r="DP41" s="517"/>
      <c r="DQ41" s="517"/>
      <c r="DR41" s="517"/>
      <c r="DS41" s="517"/>
      <c r="DT41" s="517"/>
      <c r="DU41" s="517"/>
      <c r="DV41" s="517"/>
      <c r="DW41" s="517"/>
      <c r="DX41" s="517"/>
      <c r="DY41" s="517"/>
      <c r="DZ41" s="517"/>
      <c r="EA41" s="517"/>
      <c r="EB41" s="517"/>
      <c r="EC41" s="517"/>
      <c r="ED41" s="517"/>
      <c r="EE41" s="517"/>
      <c r="EF41" s="517"/>
      <c r="EG41" s="517"/>
      <c r="EH41" s="517"/>
      <c r="EI41" s="517"/>
      <c r="EJ41" s="517"/>
      <c r="EK41" s="518"/>
    </row>
    <row r="42" spans="1:56" ht="18" customHeight="1" thickBo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</row>
    <row r="43" spans="43:124" ht="18" customHeight="1" thickBot="1">
      <c r="AQ43" s="55"/>
      <c r="AR43" s="55"/>
      <c r="AS43" s="55"/>
      <c r="AT43" s="55"/>
      <c r="AY43" s="55"/>
      <c r="AZ43" s="55"/>
      <c r="BA43" s="55"/>
      <c r="BB43" s="55"/>
      <c r="BC43" s="55"/>
      <c r="BD43" s="55"/>
      <c r="BM43" s="23"/>
      <c r="BN43" s="23"/>
      <c r="BO43" s="23"/>
      <c r="BP43" s="524" t="s">
        <v>58</v>
      </c>
      <c r="BQ43" s="525"/>
      <c r="BR43" s="525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5"/>
      <c r="CD43" s="525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5"/>
      <c r="CP43" s="525"/>
      <c r="CQ43" s="525"/>
      <c r="CR43" s="525"/>
      <c r="CS43" s="525"/>
      <c r="CT43" s="525"/>
      <c r="CU43" s="525"/>
      <c r="CV43" s="525"/>
      <c r="CW43" s="525"/>
      <c r="CX43" s="525"/>
      <c r="CY43" s="525"/>
      <c r="CZ43" s="525"/>
      <c r="DA43" s="525"/>
      <c r="DB43" s="526"/>
      <c r="DC43" s="528">
        <f>IF(ISERROR(CY39),0,CY39)-IF(ISERROR(CY40),0,CY40)-IF(ISERROR(CY41),0,CY41)</f>
        <v>39390</v>
      </c>
      <c r="DD43" s="308"/>
      <c r="DE43" s="308"/>
      <c r="DF43" s="529"/>
      <c r="DG43" s="529"/>
      <c r="DH43" s="529"/>
      <c r="DI43" s="529"/>
      <c r="DJ43" s="529"/>
      <c r="DK43" s="529"/>
      <c r="DL43" s="529"/>
      <c r="DM43" s="529"/>
      <c r="DN43" s="529"/>
      <c r="DO43" s="529"/>
      <c r="DP43" s="529"/>
      <c r="DQ43" s="529"/>
      <c r="DR43" s="529"/>
      <c r="DS43" s="529"/>
      <c r="DT43" s="530"/>
    </row>
    <row r="44" spans="43:141" ht="18" customHeight="1" thickBot="1">
      <c r="AQ44" s="55"/>
      <c r="AR44" s="55"/>
      <c r="AS44" s="55"/>
      <c r="AT44" s="55"/>
      <c r="AY44" s="55"/>
      <c r="AZ44" s="55"/>
      <c r="BA44" s="55"/>
      <c r="BB44" s="55"/>
      <c r="BC44" s="55"/>
      <c r="BD44" s="55"/>
      <c r="BM44" s="23"/>
      <c r="BN44" s="23"/>
      <c r="BO44" s="23"/>
      <c r="BP44" s="52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7"/>
      <c r="CK44" s="517"/>
      <c r="CL44" s="517"/>
      <c r="CM44" s="517"/>
      <c r="CN44" s="517"/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7"/>
      <c r="DB44" s="518"/>
      <c r="DC44" s="376"/>
      <c r="DD44" s="377"/>
      <c r="DE44" s="377"/>
      <c r="DF44" s="531"/>
      <c r="DG44" s="531"/>
      <c r="DH44" s="531"/>
      <c r="DI44" s="531"/>
      <c r="DJ44" s="531"/>
      <c r="DK44" s="531"/>
      <c r="DL44" s="531"/>
      <c r="DM44" s="531"/>
      <c r="DN44" s="531"/>
      <c r="DO44" s="531"/>
      <c r="DP44" s="531"/>
      <c r="DQ44" s="531"/>
      <c r="DR44" s="531"/>
      <c r="DS44" s="531"/>
      <c r="DT44" s="532"/>
      <c r="DV44" s="533"/>
      <c r="DW44" s="519"/>
      <c r="DX44" s="519">
        <v>1</v>
      </c>
      <c r="DY44" s="519"/>
      <c r="DZ44" s="521" t="s">
        <v>20</v>
      </c>
      <c r="EA44" s="522"/>
      <c r="EB44" s="522"/>
      <c r="EC44" s="534"/>
      <c r="ED44" s="519"/>
      <c r="EE44" s="519"/>
      <c r="EF44" s="519">
        <v>1</v>
      </c>
      <c r="EG44" s="520"/>
      <c r="EH44" s="521" t="s">
        <v>59</v>
      </c>
      <c r="EI44" s="522"/>
      <c r="EJ44" s="522"/>
      <c r="EK44" s="523"/>
    </row>
    <row r="45" spans="43:107" ht="18" customHeight="1">
      <c r="AQ45" s="55"/>
      <c r="AR45" s="55"/>
      <c r="AS45" s="55"/>
      <c r="AT45" s="55"/>
      <c r="AY45" s="55"/>
      <c r="AZ45" s="55"/>
      <c r="BA45" s="55"/>
      <c r="BB45" s="55"/>
      <c r="BC45" s="55"/>
      <c r="BD45" s="55"/>
      <c r="DC45" s="21">
        <f>IF(DC43&lt;&gt;0,1)</f>
        <v>1</v>
      </c>
    </row>
    <row r="46" spans="43:56" ht="18" customHeight="1">
      <c r="AQ46" s="55"/>
      <c r="AR46" s="55"/>
      <c r="AS46" s="55"/>
      <c r="AT46" s="55"/>
      <c r="AY46" s="55"/>
      <c r="AZ46" s="55"/>
      <c r="BA46" s="55"/>
      <c r="BB46" s="55"/>
      <c r="BC46" s="55"/>
      <c r="BD46" s="55"/>
    </row>
    <row r="47" spans="43:143" ht="15" customHeight="1">
      <c r="AQ47" s="55"/>
      <c r="AR47" s="55"/>
      <c r="AS47" s="55"/>
      <c r="AT47" s="55"/>
      <c r="AY47" s="55"/>
      <c r="AZ47" s="55"/>
      <c r="BA47" s="55"/>
      <c r="BB47" s="55"/>
      <c r="BC47" s="55"/>
      <c r="BD47" s="55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</row>
    <row r="48" spans="43:143" ht="15" customHeight="1">
      <c r="AQ48" s="55"/>
      <c r="AR48" s="55"/>
      <c r="AS48" s="55"/>
      <c r="AT48" s="55"/>
      <c r="AY48" s="55"/>
      <c r="AZ48" s="55"/>
      <c r="BA48" s="55"/>
      <c r="BB48" s="55"/>
      <c r="BC48" s="55"/>
      <c r="BD48" s="55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</row>
  </sheetData>
  <sheetProtection sheet="1"/>
  <mergeCells count="486">
    <mergeCell ref="BM2:EK2"/>
    <mergeCell ref="A3:F4"/>
    <mergeCell ref="G3:P4"/>
    <mergeCell ref="Q3:AA3"/>
    <mergeCell ref="AB3:AK4"/>
    <mergeCell ref="AL3:AT3"/>
    <mergeCell ref="AU3:BD3"/>
    <mergeCell ref="BM3:EK4"/>
    <mergeCell ref="Q4:AA4"/>
    <mergeCell ref="AL4:AQ6"/>
    <mergeCell ref="CL5:CN5"/>
    <mergeCell ref="CO5:CQ5"/>
    <mergeCell ref="DN5:DR5"/>
    <mergeCell ref="DS5:DU5"/>
    <mergeCell ref="AR4:BD6"/>
    <mergeCell ref="A5:F6"/>
    <mergeCell ref="G5:AK6"/>
    <mergeCell ref="BM5:BY5"/>
    <mergeCell ref="BZ5:CB5"/>
    <mergeCell ref="CC5:CE5"/>
    <mergeCell ref="BM6:BY6"/>
    <mergeCell ref="BZ6:CB6"/>
    <mergeCell ref="CC6:CE6"/>
    <mergeCell ref="CF6:CH6"/>
    <mergeCell ref="CI6:CK6"/>
    <mergeCell ref="CF5:CH5"/>
    <mergeCell ref="CI5:CK5"/>
    <mergeCell ref="CO7:CQ7"/>
    <mergeCell ref="DV5:DX5"/>
    <mergeCell ref="DY5:EA5"/>
    <mergeCell ref="EB5:ED5"/>
    <mergeCell ref="EE5:EG5"/>
    <mergeCell ref="EH5:EK5"/>
    <mergeCell ref="AE8:AJ10"/>
    <mergeCell ref="AK8:AO10"/>
    <mergeCell ref="AP8:BD10"/>
    <mergeCell ref="CL6:CN6"/>
    <mergeCell ref="CO6:CQ6"/>
    <mergeCell ref="BM7:BY7"/>
    <mergeCell ref="BZ7:CB7"/>
    <mergeCell ref="CC7:CE7"/>
    <mergeCell ref="CF7:CH7"/>
    <mergeCell ref="CI7:CK7"/>
    <mergeCell ref="A8:C10"/>
    <mergeCell ref="D8:F10"/>
    <mergeCell ref="G8:L10"/>
    <mergeCell ref="M8:R10"/>
    <mergeCell ref="S8:X10"/>
    <mergeCell ref="Y8:AD10"/>
    <mergeCell ref="BN8:CA9"/>
    <mergeCell ref="CB8:CU9"/>
    <mergeCell ref="CY9:DG14"/>
    <mergeCell ref="DH9:EK14"/>
    <mergeCell ref="BN10:CA10"/>
    <mergeCell ref="CB10:CU11"/>
    <mergeCell ref="CW7:CX14"/>
    <mergeCell ref="CY7:DG8"/>
    <mergeCell ref="DH7:EK8"/>
    <mergeCell ref="CL7:CN7"/>
    <mergeCell ref="A11:C11"/>
    <mergeCell ref="D11:F11"/>
    <mergeCell ref="G11:L11"/>
    <mergeCell ref="M11:R11"/>
    <mergeCell ref="S11:X11"/>
    <mergeCell ref="Y11:AD11"/>
    <mergeCell ref="AE11:AJ11"/>
    <mergeCell ref="AK11:AO11"/>
    <mergeCell ref="AP11:BD11"/>
    <mergeCell ref="BN11:CA11"/>
    <mergeCell ref="A12:C12"/>
    <mergeCell ref="D12:F12"/>
    <mergeCell ref="G12:L12"/>
    <mergeCell ref="M12:R12"/>
    <mergeCell ref="S12:X12"/>
    <mergeCell ref="Y12:AD12"/>
    <mergeCell ref="AE12:AJ12"/>
    <mergeCell ref="AK12:AO12"/>
    <mergeCell ref="AP12:BD12"/>
    <mergeCell ref="BN12:CA12"/>
    <mergeCell ref="CB12:CU13"/>
    <mergeCell ref="A13:C13"/>
    <mergeCell ref="D13:F13"/>
    <mergeCell ref="G13:L13"/>
    <mergeCell ref="M13:R13"/>
    <mergeCell ref="S13:X13"/>
    <mergeCell ref="Y13:AD13"/>
    <mergeCell ref="AE13:AJ13"/>
    <mergeCell ref="AK13:AO13"/>
    <mergeCell ref="AP13:BD13"/>
    <mergeCell ref="BN13:CA13"/>
    <mergeCell ref="A14:C14"/>
    <mergeCell ref="D14:F14"/>
    <mergeCell ref="G14:L14"/>
    <mergeCell ref="M14:R14"/>
    <mergeCell ref="S14:X14"/>
    <mergeCell ref="Y14:AD14"/>
    <mergeCell ref="AE14:AJ14"/>
    <mergeCell ref="AK14:AO14"/>
    <mergeCell ref="AP14:BD14"/>
    <mergeCell ref="A15:C15"/>
    <mergeCell ref="D15:F15"/>
    <mergeCell ref="G15:L15"/>
    <mergeCell ref="M15:R15"/>
    <mergeCell ref="S15:X15"/>
    <mergeCell ref="Y15:AD15"/>
    <mergeCell ref="AE15:AJ15"/>
    <mergeCell ref="AK15:AO15"/>
    <mergeCell ref="AP15:BD15"/>
    <mergeCell ref="BN15:CE15"/>
    <mergeCell ref="CF15:CO15"/>
    <mergeCell ref="A16:C16"/>
    <mergeCell ref="D16:F16"/>
    <mergeCell ref="G16:L16"/>
    <mergeCell ref="M16:R16"/>
    <mergeCell ref="S16:X16"/>
    <mergeCell ref="Y16:AD16"/>
    <mergeCell ref="AE16:AJ16"/>
    <mergeCell ref="AK16:AO16"/>
    <mergeCell ref="AP16:BD16"/>
    <mergeCell ref="A17:C17"/>
    <mergeCell ref="D17:F17"/>
    <mergeCell ref="G17:L17"/>
    <mergeCell ref="M17:R17"/>
    <mergeCell ref="S17:X17"/>
    <mergeCell ref="Y17:AD17"/>
    <mergeCell ref="AE17:AJ17"/>
    <mergeCell ref="AK17:AO17"/>
    <mergeCell ref="AP17:BD17"/>
    <mergeCell ref="BN17:CB18"/>
    <mergeCell ref="CC17:CL17"/>
    <mergeCell ref="CM17:DF17"/>
    <mergeCell ref="AE18:AJ18"/>
    <mergeCell ref="AK18:AO18"/>
    <mergeCell ref="AP18:BD18"/>
    <mergeCell ref="CC18:CK18"/>
    <mergeCell ref="DG17:DN17"/>
    <mergeCell ref="DO17:DP17"/>
    <mergeCell ref="DQ17:EA17"/>
    <mergeCell ref="EB17:EK17"/>
    <mergeCell ref="A18:C18"/>
    <mergeCell ref="D18:F18"/>
    <mergeCell ref="G18:L18"/>
    <mergeCell ref="M18:R18"/>
    <mergeCell ref="S18:X18"/>
    <mergeCell ref="Y18:AD18"/>
    <mergeCell ref="CL18:EK18"/>
    <mergeCell ref="A19:C19"/>
    <mergeCell ref="D19:F19"/>
    <mergeCell ref="G19:L19"/>
    <mergeCell ref="M19:R19"/>
    <mergeCell ref="S19:X19"/>
    <mergeCell ref="Y19:AD19"/>
    <mergeCell ref="AE19:AJ19"/>
    <mergeCell ref="AK19:AO19"/>
    <mergeCell ref="AP19:BD19"/>
    <mergeCell ref="A20:C20"/>
    <mergeCell ref="D20:F20"/>
    <mergeCell ref="G20:L20"/>
    <mergeCell ref="M20:R20"/>
    <mergeCell ref="S20:X20"/>
    <mergeCell ref="Y20:AD20"/>
    <mergeCell ref="AE20:AJ20"/>
    <mergeCell ref="AK20:AO20"/>
    <mergeCell ref="AP20:BD20"/>
    <mergeCell ref="BN20:BP35"/>
    <mergeCell ref="BQ20:CG20"/>
    <mergeCell ref="CH20:CU20"/>
    <mergeCell ref="AE25:AJ25"/>
    <mergeCell ref="AK25:AO25"/>
    <mergeCell ref="AP25:BD25"/>
    <mergeCell ref="BQ25:CG25"/>
    <mergeCell ref="CV20:DE20"/>
    <mergeCell ref="DF20:DI20"/>
    <mergeCell ref="DJ20:DU20"/>
    <mergeCell ref="DV20:EG20"/>
    <mergeCell ref="EH20:EK20"/>
    <mergeCell ref="A21:C21"/>
    <mergeCell ref="D21:F21"/>
    <mergeCell ref="G21:L21"/>
    <mergeCell ref="M21:R21"/>
    <mergeCell ref="S21:X21"/>
    <mergeCell ref="Y21:AD21"/>
    <mergeCell ref="AE21:AJ21"/>
    <mergeCell ref="AK21:AO21"/>
    <mergeCell ref="AP21:BD21"/>
    <mergeCell ref="BQ21:CG21"/>
    <mergeCell ref="CH21:CU21"/>
    <mergeCell ref="CV21:DE21"/>
    <mergeCell ref="DF21:DI21"/>
    <mergeCell ref="DJ21:DU21"/>
    <mergeCell ref="DV21:EG21"/>
    <mergeCell ref="EH21:EK21"/>
    <mergeCell ref="A22:C22"/>
    <mergeCell ref="D22:F22"/>
    <mergeCell ref="G22:L22"/>
    <mergeCell ref="M22:R22"/>
    <mergeCell ref="S22:X22"/>
    <mergeCell ref="Y22:AD22"/>
    <mergeCell ref="AE22:AJ22"/>
    <mergeCell ref="AK22:AO22"/>
    <mergeCell ref="AP22:BD22"/>
    <mergeCell ref="BQ22:CG22"/>
    <mergeCell ref="CH22:CU22"/>
    <mergeCell ref="CV22:DE22"/>
    <mergeCell ref="DF22:DI22"/>
    <mergeCell ref="DJ22:DU22"/>
    <mergeCell ref="DV22:EG22"/>
    <mergeCell ref="EH22:EK22"/>
    <mergeCell ref="A23:C23"/>
    <mergeCell ref="D23:F23"/>
    <mergeCell ref="G23:L23"/>
    <mergeCell ref="M23:R23"/>
    <mergeCell ref="S23:X23"/>
    <mergeCell ref="Y23:AD23"/>
    <mergeCell ref="AE23:AJ23"/>
    <mergeCell ref="AK23:AO23"/>
    <mergeCell ref="AP23:BD23"/>
    <mergeCell ref="BQ23:CG23"/>
    <mergeCell ref="CH23:CU23"/>
    <mergeCell ref="CV23:DE23"/>
    <mergeCell ref="DF23:DI23"/>
    <mergeCell ref="DJ23:DU23"/>
    <mergeCell ref="DV23:EG23"/>
    <mergeCell ref="EH23:EK23"/>
    <mergeCell ref="A24:C24"/>
    <mergeCell ref="D24:F24"/>
    <mergeCell ref="G24:L24"/>
    <mergeCell ref="M24:R24"/>
    <mergeCell ref="S24:X24"/>
    <mergeCell ref="Y24:AD24"/>
    <mergeCell ref="AE24:AJ24"/>
    <mergeCell ref="AK24:AO24"/>
    <mergeCell ref="AP24:BD24"/>
    <mergeCell ref="BQ24:CG24"/>
    <mergeCell ref="CH24:CU24"/>
    <mergeCell ref="CV24:DE24"/>
    <mergeCell ref="DF24:DI24"/>
    <mergeCell ref="DJ24:DU24"/>
    <mergeCell ref="DV24:EG24"/>
    <mergeCell ref="EH24:EK24"/>
    <mergeCell ref="EL24:EM24"/>
    <mergeCell ref="A25:C25"/>
    <mergeCell ref="D25:F25"/>
    <mergeCell ref="G25:L25"/>
    <mergeCell ref="M25:R25"/>
    <mergeCell ref="S25:X25"/>
    <mergeCell ref="Y25:AD25"/>
    <mergeCell ref="CH25:CU25"/>
    <mergeCell ref="CV25:DE25"/>
    <mergeCell ref="DF25:DI25"/>
    <mergeCell ref="DJ25:DU25"/>
    <mergeCell ref="DV25:EG25"/>
    <mergeCell ref="EH25:EK25"/>
    <mergeCell ref="A26:C26"/>
    <mergeCell ref="D26:F26"/>
    <mergeCell ref="G26:L26"/>
    <mergeCell ref="M26:R26"/>
    <mergeCell ref="S26:X26"/>
    <mergeCell ref="Y26:AD26"/>
    <mergeCell ref="AE26:AJ26"/>
    <mergeCell ref="AK26:AO26"/>
    <mergeCell ref="AP26:BD26"/>
    <mergeCell ref="BQ26:CG26"/>
    <mergeCell ref="CH26:CU26"/>
    <mergeCell ref="CV26:DE26"/>
    <mergeCell ref="DF26:DI26"/>
    <mergeCell ref="DJ26:DU26"/>
    <mergeCell ref="DV26:EG26"/>
    <mergeCell ref="EH26:EK26"/>
    <mergeCell ref="A27:C27"/>
    <mergeCell ref="D27:F27"/>
    <mergeCell ref="G27:L27"/>
    <mergeCell ref="M27:R27"/>
    <mergeCell ref="S27:X27"/>
    <mergeCell ref="Y27:AD27"/>
    <mergeCell ref="AE27:AJ27"/>
    <mergeCell ref="AK27:AO27"/>
    <mergeCell ref="AP27:BD27"/>
    <mergeCell ref="BQ27:CG27"/>
    <mergeCell ref="CH27:CU27"/>
    <mergeCell ref="CV27:DE27"/>
    <mergeCell ref="DF27:DI27"/>
    <mergeCell ref="DJ27:DU27"/>
    <mergeCell ref="DV27:EG27"/>
    <mergeCell ref="EH27:EK27"/>
    <mergeCell ref="A28:C28"/>
    <mergeCell ref="D28:F28"/>
    <mergeCell ref="G28:L28"/>
    <mergeCell ref="M28:R28"/>
    <mergeCell ref="S28:X28"/>
    <mergeCell ref="Y28:AD28"/>
    <mergeCell ref="AE28:AJ28"/>
    <mergeCell ref="AK28:AO28"/>
    <mergeCell ref="AP28:BD28"/>
    <mergeCell ref="BQ28:CG28"/>
    <mergeCell ref="CH28:CU28"/>
    <mergeCell ref="CV28:DE28"/>
    <mergeCell ref="DF28:DI28"/>
    <mergeCell ref="DJ28:DU28"/>
    <mergeCell ref="DV28:EG28"/>
    <mergeCell ref="EH28:EK28"/>
    <mergeCell ref="A29:C29"/>
    <mergeCell ref="D29:F29"/>
    <mergeCell ref="G29:L29"/>
    <mergeCell ref="M29:R29"/>
    <mergeCell ref="S29:X29"/>
    <mergeCell ref="Y29:AD29"/>
    <mergeCell ref="AE29:AJ29"/>
    <mergeCell ref="AK29:AO29"/>
    <mergeCell ref="AP29:BD29"/>
    <mergeCell ref="BQ29:CG29"/>
    <mergeCell ref="CH29:CU29"/>
    <mergeCell ref="CV29:DE29"/>
    <mergeCell ref="DF29:DI29"/>
    <mergeCell ref="DJ29:DU29"/>
    <mergeCell ref="DV29:EG29"/>
    <mergeCell ref="EH29:EK29"/>
    <mergeCell ref="A30:C30"/>
    <mergeCell ref="D30:F30"/>
    <mergeCell ref="G30:L30"/>
    <mergeCell ref="M30:R30"/>
    <mergeCell ref="S30:X30"/>
    <mergeCell ref="Y30:AD30"/>
    <mergeCell ref="AE30:AJ30"/>
    <mergeCell ref="AK30:AO30"/>
    <mergeCell ref="AP30:BD30"/>
    <mergeCell ref="BQ30:CG30"/>
    <mergeCell ref="CH30:CU30"/>
    <mergeCell ref="CV30:DE30"/>
    <mergeCell ref="DF30:DI30"/>
    <mergeCell ref="DJ30:DU30"/>
    <mergeCell ref="DV30:EG30"/>
    <mergeCell ref="EH30:EK30"/>
    <mergeCell ref="A31:C31"/>
    <mergeCell ref="D31:F31"/>
    <mergeCell ref="G31:L31"/>
    <mergeCell ref="M31:R31"/>
    <mergeCell ref="S31:X31"/>
    <mergeCell ref="Y31:AD31"/>
    <mergeCell ref="AE31:AJ31"/>
    <mergeCell ref="AK31:AO31"/>
    <mergeCell ref="AP31:BD31"/>
    <mergeCell ref="BQ31:CG31"/>
    <mergeCell ref="CH31:CU31"/>
    <mergeCell ref="CV31:DE31"/>
    <mergeCell ref="DF31:DI31"/>
    <mergeCell ref="DJ31:DU31"/>
    <mergeCell ref="DV31:EG31"/>
    <mergeCell ref="EH31:EK31"/>
    <mergeCell ref="A32:C32"/>
    <mergeCell ref="D32:F32"/>
    <mergeCell ref="G32:L32"/>
    <mergeCell ref="M32:R32"/>
    <mergeCell ref="S32:X32"/>
    <mergeCell ref="Y32:AD32"/>
    <mergeCell ref="AE32:AJ32"/>
    <mergeCell ref="AK32:AO32"/>
    <mergeCell ref="AP32:BD32"/>
    <mergeCell ref="BQ32:CG32"/>
    <mergeCell ref="CH32:CU32"/>
    <mergeCell ref="CV32:DE32"/>
    <mergeCell ref="DF32:DI32"/>
    <mergeCell ref="DJ32:DU32"/>
    <mergeCell ref="DV32:EG32"/>
    <mergeCell ref="EH32:EK32"/>
    <mergeCell ref="A33:C33"/>
    <mergeCell ref="D33:F33"/>
    <mergeCell ref="G33:L33"/>
    <mergeCell ref="M33:R33"/>
    <mergeCell ref="S33:X33"/>
    <mergeCell ref="Y33:AD33"/>
    <mergeCell ref="AE33:AJ33"/>
    <mergeCell ref="AK33:AO33"/>
    <mergeCell ref="AP33:BD33"/>
    <mergeCell ref="BQ33:CG33"/>
    <mergeCell ref="CH33:CU33"/>
    <mergeCell ref="CV33:DE33"/>
    <mergeCell ref="DF33:DI33"/>
    <mergeCell ref="DJ33:DU33"/>
    <mergeCell ref="DV33:EG33"/>
    <mergeCell ref="EH33:EK33"/>
    <mergeCell ref="A34:C34"/>
    <mergeCell ref="D34:F34"/>
    <mergeCell ref="G34:L34"/>
    <mergeCell ref="M34:R34"/>
    <mergeCell ref="S34:X34"/>
    <mergeCell ref="Y34:AD34"/>
    <mergeCell ref="AE34:AJ34"/>
    <mergeCell ref="AK34:AO34"/>
    <mergeCell ref="AP34:BD34"/>
    <mergeCell ref="BQ34:CG34"/>
    <mergeCell ref="CH34:CU34"/>
    <mergeCell ref="CV34:DE34"/>
    <mergeCell ref="DF34:DI34"/>
    <mergeCell ref="DJ34:DU34"/>
    <mergeCell ref="DV34:EG34"/>
    <mergeCell ref="EH34:EK34"/>
    <mergeCell ref="A35:C35"/>
    <mergeCell ref="D35:F35"/>
    <mergeCell ref="G35:L35"/>
    <mergeCell ref="M35:R35"/>
    <mergeCell ref="S35:X35"/>
    <mergeCell ref="Y35:AD35"/>
    <mergeCell ref="AE35:AJ35"/>
    <mergeCell ref="AK35:AO35"/>
    <mergeCell ref="AP35:BD35"/>
    <mergeCell ref="BQ35:CG35"/>
    <mergeCell ref="CH35:CU35"/>
    <mergeCell ref="CV35:DE35"/>
    <mergeCell ref="DF35:DI35"/>
    <mergeCell ref="DJ35:DU35"/>
    <mergeCell ref="DV35:EG35"/>
    <mergeCell ref="EH35:EK35"/>
    <mergeCell ref="A36:C36"/>
    <mergeCell ref="D36:F36"/>
    <mergeCell ref="G36:L36"/>
    <mergeCell ref="M36:R36"/>
    <mergeCell ref="S36:X36"/>
    <mergeCell ref="Y36:AD36"/>
    <mergeCell ref="AE36:AJ36"/>
    <mergeCell ref="AK36:AO36"/>
    <mergeCell ref="AP36:BD36"/>
    <mergeCell ref="BN36:DI36"/>
    <mergeCell ref="DJ36:DU36"/>
    <mergeCell ref="DV36:EG36"/>
    <mergeCell ref="EH36:EK36"/>
    <mergeCell ref="A37:C37"/>
    <mergeCell ref="D37:F37"/>
    <mergeCell ref="G37:L37"/>
    <mergeCell ref="M37:R37"/>
    <mergeCell ref="S37:X37"/>
    <mergeCell ref="Y37:AD37"/>
    <mergeCell ref="AE37:AJ37"/>
    <mergeCell ref="AK37:AO37"/>
    <mergeCell ref="AP37:BD37"/>
    <mergeCell ref="A38:C38"/>
    <mergeCell ref="D38:F38"/>
    <mergeCell ref="G38:L38"/>
    <mergeCell ref="M38:R38"/>
    <mergeCell ref="S38:X38"/>
    <mergeCell ref="Y38:AD38"/>
    <mergeCell ref="AE38:AJ38"/>
    <mergeCell ref="AK38:AO38"/>
    <mergeCell ref="AP38:BD38"/>
    <mergeCell ref="BN38:BP41"/>
    <mergeCell ref="BQ38:CX38"/>
    <mergeCell ref="CY38:DJ38"/>
    <mergeCell ref="BQ39:CX39"/>
    <mergeCell ref="CY39:DJ39"/>
    <mergeCell ref="BQ40:CX40"/>
    <mergeCell ref="CY40:DJ40"/>
    <mergeCell ref="DK38:EK38"/>
    <mergeCell ref="A39:C39"/>
    <mergeCell ref="D39:F39"/>
    <mergeCell ref="G39:L39"/>
    <mergeCell ref="M39:R39"/>
    <mergeCell ref="S39:X39"/>
    <mergeCell ref="Y39:AD39"/>
    <mergeCell ref="AE39:AJ39"/>
    <mergeCell ref="AK39:AO39"/>
    <mergeCell ref="AP39:BD39"/>
    <mergeCell ref="DK39:EK39"/>
    <mergeCell ref="A40:C40"/>
    <mergeCell ref="D40:F40"/>
    <mergeCell ref="G40:L40"/>
    <mergeCell ref="M40:R40"/>
    <mergeCell ref="S40:X40"/>
    <mergeCell ref="Y40:AD40"/>
    <mergeCell ref="AE40:AJ40"/>
    <mergeCell ref="AK40:AO40"/>
    <mergeCell ref="AP40:BD40"/>
    <mergeCell ref="DK40:EK40"/>
    <mergeCell ref="A41:X41"/>
    <mergeCell ref="Y41:AD41"/>
    <mergeCell ref="AE41:BD41"/>
    <mergeCell ref="BQ41:CX41"/>
    <mergeCell ref="CY41:DJ41"/>
    <mergeCell ref="DK41:EK41"/>
    <mergeCell ref="EF44:EG44"/>
    <mergeCell ref="EH44:EK44"/>
    <mergeCell ref="BP43:DB44"/>
    <mergeCell ref="DC43:DT44"/>
    <mergeCell ref="DV44:DW44"/>
    <mergeCell ref="DX44:DY44"/>
    <mergeCell ref="DZ44:EC44"/>
    <mergeCell ref="ED44:EE44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48"/>
  <sheetViews>
    <sheetView showGridLines="0" view="pageBreakPreview" zoomScale="85" zoomScaleNormal="85" zoomScaleSheetLayoutView="85" zoomScalePageLayoutView="0" workbookViewId="0" topLeftCell="A1">
      <selection activeCell="BE1" sqref="BE1"/>
    </sheetView>
  </sheetViews>
  <sheetFormatPr defaultColWidth="1.57421875" defaultRowHeight="15" customHeight="1"/>
  <cols>
    <col min="1" max="46" width="1.57421875" style="26" customWidth="1"/>
    <col min="47" max="53" width="2.28125" style="26" bestFit="1" customWidth="1"/>
    <col min="54" max="55" width="2.00390625" style="26" customWidth="1"/>
    <col min="56" max="56" width="2.28125" style="26" customWidth="1"/>
    <col min="57" max="57" width="2.421875" style="26" customWidth="1"/>
    <col min="58" max="63" width="10.140625" style="26" hidden="1" customWidth="1"/>
    <col min="64" max="64" width="1.57421875" style="26" customWidth="1"/>
    <col min="65" max="65" width="2.57421875" style="21" customWidth="1"/>
    <col min="66" max="67" width="2.00390625" style="21" customWidth="1"/>
    <col min="68" max="143" width="1.1484375" style="21" customWidth="1"/>
    <col min="144" max="145" width="10.57421875" style="26" hidden="1" customWidth="1"/>
    <col min="146" max="16384" width="1.57421875" style="26" customWidth="1"/>
  </cols>
  <sheetData>
    <row r="1" spans="1:143" ht="18" customHeight="1">
      <c r="A1" s="26" t="str">
        <f>'基本設定'!$M$7</f>
        <v>第9号様式の2（第18条関係）</v>
      </c>
      <c r="AX1" s="57" t="str">
        <f>HYPERLINK("#"&amp;ADDRESS(IF(ISERROR(MATCH(INT($G$3),'受給者一覧'!$B:$B,0)),1,MATCH(INT($G$3),'受給者一覧'!$B:$B,0)),2,1,1,"受給者一覧"),"受給者一覧へ")</f>
        <v>受給者一覧へ</v>
      </c>
      <c r="EL1" s="27"/>
      <c r="EM1" s="27"/>
    </row>
    <row r="2" spans="3:143" ht="18" customHeight="1" thickBot="1">
      <c r="C2" s="27" t="str">
        <f>'請求書'!$D$21&amp;'請求書'!$F$21&amp;'請求書'!$G$21&amp;'請求書'!$H$21&amp;'請求書'!$J$21&amp;'請求書'!$K$21&amp;'請求書'!$L$21</f>
        <v>令和05年03月分</v>
      </c>
      <c r="R2" s="28" t="str">
        <f>'基本設定'!Y7</f>
        <v>訪問入浴サービス提供実績記録票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X2" s="59">
        <f>'請求書'!D20</f>
        <v>44986</v>
      </c>
      <c r="BM2" s="208" t="s">
        <v>159</v>
      </c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7"/>
      <c r="EM2" s="27"/>
    </row>
    <row r="3" spans="1:143" ht="18" customHeight="1">
      <c r="A3" s="209" t="s">
        <v>153</v>
      </c>
      <c r="B3" s="210"/>
      <c r="C3" s="210"/>
      <c r="D3" s="210"/>
      <c r="E3" s="210"/>
      <c r="F3" s="210"/>
      <c r="G3" s="213" t="str">
        <f ca="1">TEXT(RIGHT(CELL("filename",G3),LEN(CELL("filename",G3))-FIND("]",CELL("filename",G3))),"0000000000")</f>
        <v>2320600003</v>
      </c>
      <c r="H3" s="214"/>
      <c r="I3" s="214"/>
      <c r="J3" s="214"/>
      <c r="K3" s="214"/>
      <c r="L3" s="214"/>
      <c r="M3" s="214"/>
      <c r="N3" s="214"/>
      <c r="O3" s="214"/>
      <c r="P3" s="215"/>
      <c r="Q3" s="219" t="s">
        <v>154</v>
      </c>
      <c r="R3" s="220"/>
      <c r="S3" s="220"/>
      <c r="T3" s="220"/>
      <c r="U3" s="220"/>
      <c r="V3" s="220"/>
      <c r="W3" s="220"/>
      <c r="X3" s="220"/>
      <c r="Y3" s="220"/>
      <c r="Z3" s="220"/>
      <c r="AA3" s="221"/>
      <c r="AB3" s="222" t="str">
        <f>IF(VLOOKUP(INT($G$3),'受給者一覧'!$B$3:$AX$500,3,FALSE)="",VLOOKUP(INT($G$3),'受給者一覧'!$B$3:$AX$500,2,FALSE),VLOOKUP(INT($G$3),'受給者一覧'!$B$3:$AX$500,3,FALSE)&amp;CHAR(10)&amp;"("&amp;VLOOKUP(INT($G$3),'受給者一覧'!$B$3:$AX$500,2,FALSE)&amp;")")</f>
        <v>春日井　太郎13</v>
      </c>
      <c r="AC3" s="223"/>
      <c r="AD3" s="223"/>
      <c r="AE3" s="223"/>
      <c r="AF3" s="223"/>
      <c r="AG3" s="223"/>
      <c r="AH3" s="223"/>
      <c r="AI3" s="223"/>
      <c r="AJ3" s="223"/>
      <c r="AK3" s="224"/>
      <c r="AL3" s="210" t="s">
        <v>155</v>
      </c>
      <c r="AM3" s="210"/>
      <c r="AN3" s="210"/>
      <c r="AO3" s="210"/>
      <c r="AP3" s="210"/>
      <c r="AQ3" s="210"/>
      <c r="AR3" s="210"/>
      <c r="AS3" s="210"/>
      <c r="AT3" s="210"/>
      <c r="AU3" s="228">
        <f>'請求書'!$S$9</f>
        <v>2367500000</v>
      </c>
      <c r="AV3" s="229"/>
      <c r="AW3" s="229"/>
      <c r="AX3" s="229"/>
      <c r="AY3" s="229"/>
      <c r="AZ3" s="229"/>
      <c r="BA3" s="229"/>
      <c r="BB3" s="229"/>
      <c r="BC3" s="229"/>
      <c r="BD3" s="230"/>
      <c r="BM3" s="231" t="s">
        <v>160</v>
      </c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7"/>
      <c r="EM3" s="27"/>
    </row>
    <row r="4" spans="1:143" ht="18" customHeight="1" thickBot="1">
      <c r="A4" s="211"/>
      <c r="B4" s="212"/>
      <c r="C4" s="212"/>
      <c r="D4" s="212"/>
      <c r="E4" s="212"/>
      <c r="F4" s="212"/>
      <c r="G4" s="216"/>
      <c r="H4" s="217"/>
      <c r="I4" s="217"/>
      <c r="J4" s="217"/>
      <c r="K4" s="217"/>
      <c r="L4" s="217"/>
      <c r="M4" s="217"/>
      <c r="N4" s="217"/>
      <c r="O4" s="217"/>
      <c r="P4" s="218"/>
      <c r="Q4" s="232" t="s">
        <v>156</v>
      </c>
      <c r="R4" s="233"/>
      <c r="S4" s="233"/>
      <c r="T4" s="233"/>
      <c r="U4" s="233"/>
      <c r="V4" s="233"/>
      <c r="W4" s="233"/>
      <c r="X4" s="233"/>
      <c r="Y4" s="233"/>
      <c r="Z4" s="233"/>
      <c r="AA4" s="234"/>
      <c r="AB4" s="225"/>
      <c r="AC4" s="226"/>
      <c r="AD4" s="226"/>
      <c r="AE4" s="226"/>
      <c r="AF4" s="226"/>
      <c r="AG4" s="226"/>
      <c r="AH4" s="226"/>
      <c r="AI4" s="226"/>
      <c r="AJ4" s="226"/>
      <c r="AK4" s="227"/>
      <c r="AL4" s="212" t="s">
        <v>157</v>
      </c>
      <c r="AM4" s="212"/>
      <c r="AN4" s="212"/>
      <c r="AO4" s="212"/>
      <c r="AP4" s="212"/>
      <c r="AQ4" s="212"/>
      <c r="AR4" s="239" t="str">
        <f>'請求書'!$S$15</f>
        <v>△△訪問入浴株式会社　　　　　　　　　〇〇訪問サービス事業所
</v>
      </c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7"/>
      <c r="EM4" s="27"/>
    </row>
    <row r="5" spans="1:143" ht="18" customHeight="1" thickBot="1">
      <c r="A5" s="248" t="s">
        <v>158</v>
      </c>
      <c r="B5" s="249"/>
      <c r="C5" s="249"/>
      <c r="D5" s="249"/>
      <c r="E5" s="249"/>
      <c r="F5" s="250"/>
      <c r="G5" s="254" t="str">
        <f>VLOOKUP(INT($G$3),'受給者一覧'!$B$3:$AX$500,46,FALSE)&amp;"回"</f>
        <v>3回</v>
      </c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6"/>
      <c r="AL5" s="212"/>
      <c r="AM5" s="212"/>
      <c r="AN5" s="212"/>
      <c r="AO5" s="212"/>
      <c r="AP5" s="212"/>
      <c r="AQ5" s="212"/>
      <c r="AR5" s="242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4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DN5" s="237" t="str">
        <f>'請求書'!D21</f>
        <v>令和</v>
      </c>
      <c r="DO5" s="238"/>
      <c r="DP5" s="238"/>
      <c r="DQ5" s="238"/>
      <c r="DR5" s="238"/>
      <c r="DS5" s="238" t="str">
        <f>'請求書'!F21</f>
        <v>0</v>
      </c>
      <c r="DT5" s="238"/>
      <c r="DU5" s="238"/>
      <c r="DV5" s="238" t="str">
        <f>'請求書'!G21</f>
        <v>5</v>
      </c>
      <c r="DW5" s="238"/>
      <c r="DX5" s="238"/>
      <c r="DY5" s="238" t="s">
        <v>63</v>
      </c>
      <c r="DZ5" s="238"/>
      <c r="EA5" s="238"/>
      <c r="EB5" s="238" t="str">
        <f>'請求書'!J21</f>
        <v>0</v>
      </c>
      <c r="EC5" s="238"/>
      <c r="ED5" s="238"/>
      <c r="EE5" s="238" t="str">
        <f>'請求書'!K21</f>
        <v>3</v>
      </c>
      <c r="EF5" s="238"/>
      <c r="EG5" s="238"/>
      <c r="EH5" s="238" t="s">
        <v>161</v>
      </c>
      <c r="EI5" s="238"/>
      <c r="EJ5" s="238"/>
      <c r="EK5" s="261"/>
      <c r="EL5" s="27"/>
      <c r="EM5" s="27"/>
    </row>
    <row r="6" spans="1:143" ht="18" customHeight="1" thickBot="1">
      <c r="A6" s="251"/>
      <c r="B6" s="252"/>
      <c r="C6" s="252"/>
      <c r="D6" s="252"/>
      <c r="E6" s="252"/>
      <c r="F6" s="253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9"/>
      <c r="AL6" s="235"/>
      <c r="AM6" s="235"/>
      <c r="AN6" s="235"/>
      <c r="AO6" s="235"/>
      <c r="AP6" s="235"/>
      <c r="AQ6" s="235"/>
      <c r="AR6" s="245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7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EL6" s="27"/>
      <c r="EM6" s="27"/>
    </row>
    <row r="7" spans="1:143" ht="18" customHeight="1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W7" s="328" t="s">
        <v>162</v>
      </c>
      <c r="CX7" s="329"/>
      <c r="CY7" s="334" t="s">
        <v>163</v>
      </c>
      <c r="CZ7" s="334"/>
      <c r="DA7" s="334"/>
      <c r="DB7" s="334"/>
      <c r="DC7" s="334"/>
      <c r="DD7" s="334"/>
      <c r="DE7" s="334"/>
      <c r="DF7" s="334"/>
      <c r="DG7" s="334"/>
      <c r="DH7" s="336">
        <f>AU3</f>
        <v>2367500000</v>
      </c>
      <c r="DI7" s="337"/>
      <c r="DJ7" s="337"/>
      <c r="DK7" s="337"/>
      <c r="DL7" s="337"/>
      <c r="DM7" s="337"/>
      <c r="DN7" s="337"/>
      <c r="DO7" s="337"/>
      <c r="DP7" s="337"/>
      <c r="DQ7" s="337"/>
      <c r="DR7" s="337"/>
      <c r="DS7" s="337"/>
      <c r="DT7" s="337"/>
      <c r="DU7" s="337"/>
      <c r="DV7" s="337"/>
      <c r="DW7" s="337"/>
      <c r="DX7" s="337"/>
      <c r="DY7" s="337"/>
      <c r="DZ7" s="337"/>
      <c r="EA7" s="337"/>
      <c r="EB7" s="337"/>
      <c r="EC7" s="337"/>
      <c r="ED7" s="337"/>
      <c r="EE7" s="337"/>
      <c r="EF7" s="337"/>
      <c r="EG7" s="337"/>
      <c r="EH7" s="337"/>
      <c r="EI7" s="337"/>
      <c r="EJ7" s="337"/>
      <c r="EK7" s="338"/>
      <c r="EL7" s="27"/>
      <c r="EM7" s="27"/>
    </row>
    <row r="8" spans="1:143" ht="18" customHeight="1">
      <c r="A8" s="285" t="s">
        <v>15</v>
      </c>
      <c r="B8" s="286"/>
      <c r="C8" s="286"/>
      <c r="D8" s="286" t="s">
        <v>16</v>
      </c>
      <c r="E8" s="286"/>
      <c r="F8" s="291"/>
      <c r="G8" s="294" t="s">
        <v>148</v>
      </c>
      <c r="H8" s="295"/>
      <c r="I8" s="295"/>
      <c r="J8" s="295"/>
      <c r="K8" s="295"/>
      <c r="L8" s="295"/>
      <c r="M8" s="295" t="s">
        <v>18</v>
      </c>
      <c r="N8" s="295"/>
      <c r="O8" s="295"/>
      <c r="P8" s="295"/>
      <c r="Q8" s="295"/>
      <c r="R8" s="295"/>
      <c r="S8" s="295" t="s">
        <v>19</v>
      </c>
      <c r="T8" s="295"/>
      <c r="U8" s="295"/>
      <c r="V8" s="295"/>
      <c r="W8" s="295"/>
      <c r="X8" s="295"/>
      <c r="Y8" s="300" t="s">
        <v>149</v>
      </c>
      <c r="Z8" s="300"/>
      <c r="AA8" s="300"/>
      <c r="AB8" s="300"/>
      <c r="AC8" s="300"/>
      <c r="AD8" s="300"/>
      <c r="AE8" s="262" t="s">
        <v>150</v>
      </c>
      <c r="AF8" s="262"/>
      <c r="AG8" s="262"/>
      <c r="AH8" s="262"/>
      <c r="AI8" s="262"/>
      <c r="AJ8" s="263"/>
      <c r="AK8" s="209" t="s">
        <v>198</v>
      </c>
      <c r="AL8" s="268"/>
      <c r="AM8" s="268"/>
      <c r="AN8" s="268"/>
      <c r="AO8" s="269"/>
      <c r="AP8" s="276" t="s">
        <v>17</v>
      </c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8"/>
      <c r="BN8" s="303" t="s">
        <v>172</v>
      </c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7" t="str">
        <f>G3</f>
        <v>2320600003</v>
      </c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9"/>
      <c r="CW8" s="330"/>
      <c r="CX8" s="331"/>
      <c r="CY8" s="335"/>
      <c r="CZ8" s="335"/>
      <c r="DA8" s="335"/>
      <c r="DB8" s="335"/>
      <c r="DC8" s="335"/>
      <c r="DD8" s="335"/>
      <c r="DE8" s="335"/>
      <c r="DF8" s="335"/>
      <c r="DG8" s="335"/>
      <c r="DH8" s="339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1"/>
      <c r="EL8" s="27"/>
      <c r="EM8" s="27"/>
    </row>
    <row r="9" spans="1:143" ht="18" customHeight="1">
      <c r="A9" s="287"/>
      <c r="B9" s="288"/>
      <c r="C9" s="288"/>
      <c r="D9" s="288"/>
      <c r="E9" s="288"/>
      <c r="F9" s="292"/>
      <c r="G9" s="296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301"/>
      <c r="Z9" s="301"/>
      <c r="AA9" s="301"/>
      <c r="AB9" s="301"/>
      <c r="AC9" s="301"/>
      <c r="AD9" s="301"/>
      <c r="AE9" s="264"/>
      <c r="AF9" s="264"/>
      <c r="AG9" s="264"/>
      <c r="AH9" s="264"/>
      <c r="AI9" s="264"/>
      <c r="AJ9" s="265"/>
      <c r="AK9" s="270"/>
      <c r="AL9" s="271"/>
      <c r="AM9" s="271"/>
      <c r="AN9" s="271"/>
      <c r="AO9" s="272"/>
      <c r="AP9" s="279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1"/>
      <c r="BN9" s="305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10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2"/>
      <c r="CW9" s="330"/>
      <c r="CX9" s="331"/>
      <c r="CY9" s="313" t="s">
        <v>165</v>
      </c>
      <c r="CZ9" s="314"/>
      <c r="DA9" s="314"/>
      <c r="DB9" s="314"/>
      <c r="DC9" s="314"/>
      <c r="DD9" s="314"/>
      <c r="DE9" s="314"/>
      <c r="DF9" s="314"/>
      <c r="DG9" s="314"/>
      <c r="DH9" s="316" t="str">
        <f>AR4</f>
        <v>△△訪問入浴株式会社　　　　　　　　　〇〇訪問サービス事業所
</v>
      </c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8"/>
      <c r="EL9" s="27"/>
      <c r="EM9" s="27"/>
    </row>
    <row r="10" spans="1:143" ht="18" customHeight="1" thickBot="1">
      <c r="A10" s="289"/>
      <c r="B10" s="290"/>
      <c r="C10" s="290"/>
      <c r="D10" s="290"/>
      <c r="E10" s="290"/>
      <c r="F10" s="293"/>
      <c r="G10" s="298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302"/>
      <c r="Z10" s="302"/>
      <c r="AA10" s="302"/>
      <c r="AB10" s="302"/>
      <c r="AC10" s="302"/>
      <c r="AD10" s="302"/>
      <c r="AE10" s="266"/>
      <c r="AF10" s="266"/>
      <c r="AG10" s="266"/>
      <c r="AH10" s="266"/>
      <c r="AI10" s="266"/>
      <c r="AJ10" s="267"/>
      <c r="AK10" s="273"/>
      <c r="AL10" s="274"/>
      <c r="AM10" s="274"/>
      <c r="AN10" s="274"/>
      <c r="AO10" s="275"/>
      <c r="AP10" s="282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4"/>
      <c r="BN10" s="325" t="s">
        <v>173</v>
      </c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14" t="str">
        <f>IF(VLOOKUP(INT($G$3),'受給者一覧'!$B$3:$AX$500,3,FALSE)="",VLOOKUP(INT($G$3),'受給者一覧'!$B$3:$AX$500,2,FALSE),VLOOKUP(INT($G$3),'受給者一覧'!$B$3:$AX$500,3,FALSE))</f>
        <v>春日井　太郎13</v>
      </c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27"/>
      <c r="CW10" s="330"/>
      <c r="CX10" s="331"/>
      <c r="CY10" s="314"/>
      <c r="CZ10" s="314"/>
      <c r="DA10" s="314"/>
      <c r="DB10" s="314"/>
      <c r="DC10" s="314"/>
      <c r="DD10" s="314"/>
      <c r="DE10" s="314"/>
      <c r="DF10" s="314"/>
      <c r="DG10" s="314"/>
      <c r="DH10" s="319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1"/>
      <c r="EL10" s="27"/>
      <c r="EM10" s="27"/>
    </row>
    <row r="11" spans="1:145" ht="18" customHeight="1">
      <c r="A11" s="342">
        <v>5</v>
      </c>
      <c r="B11" s="343"/>
      <c r="C11" s="343"/>
      <c r="D11" s="344" t="str">
        <f>IF(A11&lt;&gt;"",TEXT(DATE(YEAR('請求書'!$D$20),MONTH('請求書'!$D$20),$A11),"AAA"),"")</f>
        <v>日</v>
      </c>
      <c r="E11" s="344"/>
      <c r="F11" s="345"/>
      <c r="G11" s="346">
        <v>1</v>
      </c>
      <c r="H11" s="347"/>
      <c r="I11" s="347"/>
      <c r="J11" s="347"/>
      <c r="K11" s="347"/>
      <c r="L11" s="347"/>
      <c r="M11" s="348">
        <v>0.4166666666666667</v>
      </c>
      <c r="N11" s="348"/>
      <c r="O11" s="348"/>
      <c r="P11" s="348"/>
      <c r="Q11" s="348"/>
      <c r="R11" s="348"/>
      <c r="S11" s="348">
        <v>0.5</v>
      </c>
      <c r="T11" s="348"/>
      <c r="U11" s="348"/>
      <c r="V11" s="348"/>
      <c r="W11" s="348"/>
      <c r="X11" s="348"/>
      <c r="Y11" s="349">
        <f aca="true" t="shared" si="0" ref="Y11:Y40">S11-M11</f>
        <v>0.08333333333333331</v>
      </c>
      <c r="Z11" s="349"/>
      <c r="AA11" s="349"/>
      <c r="AB11" s="349"/>
      <c r="AC11" s="349"/>
      <c r="AD11" s="349"/>
      <c r="AE11" s="347">
        <v>1</v>
      </c>
      <c r="AF11" s="347"/>
      <c r="AG11" s="347"/>
      <c r="AH11" s="347"/>
      <c r="AI11" s="347"/>
      <c r="AJ11" s="350"/>
      <c r="AK11" s="351"/>
      <c r="AL11" s="352"/>
      <c r="AM11" s="352"/>
      <c r="AN11" s="352"/>
      <c r="AO11" s="353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3"/>
      <c r="BE11" s="26" t="str">
        <f>IF(G11&lt;&gt;"","1","")</f>
        <v>1</v>
      </c>
      <c r="BF11" s="26" t="str">
        <f>IF(ISERROR(VLOOKUP(BE11,'単価設定'!$G$3:$K$4,2,FALSE)),"",VLOOKUP(BE11,'単価設定'!$G$3:$K$4,2,FALSE))</f>
        <v>051111</v>
      </c>
      <c r="BG11" s="26">
        <f>IF(BF11&lt;&gt;"",IF(COUNTIF(BF$11:BF11,BF11)=1,ROW(),""),"")</f>
        <v>11</v>
      </c>
      <c r="BH11" s="26">
        <f>IF(COUNT($BG:$BG)&lt;ROW($A1),"",INT(INDEX($BF:$BF,SMALL($BG:$BG,ROW($A1)))))</f>
        <v>51111</v>
      </c>
      <c r="BN11" s="354" t="s">
        <v>174</v>
      </c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27"/>
      <c r="CW11" s="330"/>
      <c r="CX11" s="331"/>
      <c r="CY11" s="314"/>
      <c r="CZ11" s="314"/>
      <c r="DA11" s="314"/>
      <c r="DB11" s="314"/>
      <c r="DC11" s="314"/>
      <c r="DD11" s="314"/>
      <c r="DE11" s="314"/>
      <c r="DF11" s="314"/>
      <c r="DG11" s="314"/>
      <c r="DH11" s="319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1"/>
      <c r="EL11" s="27"/>
      <c r="EM11" s="27"/>
      <c r="EN11" s="26">
        <f>IF(BE11="",0,A11)</f>
        <v>5</v>
      </c>
      <c r="EO11" s="26">
        <f>IF(ISERROR(SMALL($EN$11:$EN$41,COUNTIF($EN$11:$EN$41,0)+1)),0,SMALL($EN$11:$EN$41,COUNTIF($EN$11:$EN$41,0)+1))</f>
        <v>5</v>
      </c>
    </row>
    <row r="12" spans="1:145" ht="18" customHeight="1">
      <c r="A12" s="342">
        <v>6</v>
      </c>
      <c r="B12" s="343"/>
      <c r="C12" s="343"/>
      <c r="D12" s="344" t="str">
        <f>IF(A12&lt;&gt;"",TEXT(DATE(YEAR('請求書'!$D$20),MONTH('請求書'!$D$20),$A12),"AAA"),"")</f>
        <v>月</v>
      </c>
      <c r="E12" s="344"/>
      <c r="F12" s="345"/>
      <c r="G12" s="356">
        <v>2</v>
      </c>
      <c r="H12" s="357"/>
      <c r="I12" s="357"/>
      <c r="J12" s="357"/>
      <c r="K12" s="357"/>
      <c r="L12" s="357"/>
      <c r="M12" s="358">
        <v>0.4166666666666667</v>
      </c>
      <c r="N12" s="358"/>
      <c r="O12" s="358"/>
      <c r="P12" s="358"/>
      <c r="Q12" s="358"/>
      <c r="R12" s="358"/>
      <c r="S12" s="358">
        <v>0.6666666666666666</v>
      </c>
      <c r="T12" s="358"/>
      <c r="U12" s="358"/>
      <c r="V12" s="358"/>
      <c r="W12" s="358"/>
      <c r="X12" s="358"/>
      <c r="Y12" s="359">
        <f t="shared" si="0"/>
        <v>0.24999999999999994</v>
      </c>
      <c r="Z12" s="359"/>
      <c r="AA12" s="359"/>
      <c r="AB12" s="359"/>
      <c r="AC12" s="359"/>
      <c r="AD12" s="359"/>
      <c r="AE12" s="357">
        <v>1</v>
      </c>
      <c r="AF12" s="357"/>
      <c r="AG12" s="357"/>
      <c r="AH12" s="357"/>
      <c r="AI12" s="357"/>
      <c r="AJ12" s="360"/>
      <c r="AK12" s="361"/>
      <c r="AL12" s="362"/>
      <c r="AM12" s="362"/>
      <c r="AN12" s="362"/>
      <c r="AO12" s="363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3"/>
      <c r="BE12" s="26" t="str">
        <f aca="true" t="shared" si="1" ref="BE12:BE40">IF(G12&lt;&gt;"","1","")</f>
        <v>1</v>
      </c>
      <c r="BF12" s="26" t="str">
        <f>IF(ISERROR(VLOOKUP(BE12,'単価設定'!$G$3:$K$4,2,FALSE)),"",VLOOKUP(BE12,'単価設定'!$G$3:$K$4,2,FALSE))</f>
        <v>051111</v>
      </c>
      <c r="BG12" s="26">
        <f>IF(BF12&lt;&gt;"",IF(COUNTIF(BF$11:BF12,BF12)=1,ROW(),""),"")</f>
      </c>
      <c r="BH12" s="26">
        <f>IF(COUNT($BG:$BG)&lt;ROW($A2),"",INT(INDEX($BF:$BF,SMALL($BG:$BG,ROW($A2)))))</f>
      </c>
      <c r="BN12" s="325" t="s">
        <v>175</v>
      </c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14">
        <f>IF(VLOOKUP(INT($G$3),'受給者一覧'!$B$3:$AX$500,3,FALSE)="","",VLOOKUP(INT($G$3),'受給者一覧'!$B$3:$AX$500,2,FALSE))</f>
      </c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27"/>
      <c r="CW12" s="330"/>
      <c r="CX12" s="331"/>
      <c r="CY12" s="314"/>
      <c r="CZ12" s="314"/>
      <c r="DA12" s="314"/>
      <c r="DB12" s="314"/>
      <c r="DC12" s="314"/>
      <c r="DD12" s="314"/>
      <c r="DE12" s="314"/>
      <c r="DF12" s="314"/>
      <c r="DG12" s="314"/>
      <c r="DH12" s="319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1"/>
      <c r="EL12" s="27"/>
      <c r="EM12" s="27"/>
      <c r="EN12" s="26">
        <f aca="true" t="shared" si="2" ref="EN12:EN40">IF(BE12="",0,A12)</f>
        <v>6</v>
      </c>
      <c r="EO12" s="26">
        <f>MAX(EN11:EN40)</f>
        <v>16</v>
      </c>
    </row>
    <row r="13" spans="1:144" ht="18" customHeight="1" thickBot="1">
      <c r="A13" s="342">
        <v>16</v>
      </c>
      <c r="B13" s="343"/>
      <c r="C13" s="343"/>
      <c r="D13" s="344" t="str">
        <f>IF(A13&lt;&gt;"",TEXT(DATE(YEAR('請求書'!$D$20),MONTH('請求書'!$D$20),$A13),"AAA"),"")</f>
        <v>木</v>
      </c>
      <c r="E13" s="344"/>
      <c r="F13" s="345"/>
      <c r="G13" s="356">
        <v>3</v>
      </c>
      <c r="H13" s="357"/>
      <c r="I13" s="357"/>
      <c r="J13" s="357"/>
      <c r="K13" s="357"/>
      <c r="L13" s="357"/>
      <c r="M13" s="358">
        <v>0.4583333333333333</v>
      </c>
      <c r="N13" s="358"/>
      <c r="O13" s="358"/>
      <c r="P13" s="358"/>
      <c r="Q13" s="358"/>
      <c r="R13" s="358"/>
      <c r="S13" s="358">
        <v>0.625</v>
      </c>
      <c r="T13" s="358"/>
      <c r="U13" s="358"/>
      <c r="V13" s="358"/>
      <c r="W13" s="358"/>
      <c r="X13" s="358"/>
      <c r="Y13" s="359">
        <f t="shared" si="0"/>
        <v>0.16666666666666669</v>
      </c>
      <c r="Z13" s="359"/>
      <c r="AA13" s="359"/>
      <c r="AB13" s="359"/>
      <c r="AC13" s="359"/>
      <c r="AD13" s="359"/>
      <c r="AE13" s="357">
        <v>1</v>
      </c>
      <c r="AF13" s="357"/>
      <c r="AG13" s="357"/>
      <c r="AH13" s="357"/>
      <c r="AI13" s="357"/>
      <c r="AJ13" s="360"/>
      <c r="AK13" s="361"/>
      <c r="AL13" s="362"/>
      <c r="AM13" s="362"/>
      <c r="AN13" s="362"/>
      <c r="AO13" s="363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3"/>
      <c r="BE13" s="26" t="str">
        <f t="shared" si="1"/>
        <v>1</v>
      </c>
      <c r="BF13" s="26" t="str">
        <f>IF(ISERROR(VLOOKUP(BE13,'単価設定'!$G$3:$K$4,2,FALSE)),"",VLOOKUP(BE13,'単価設定'!$G$3:$K$4,2,FALSE))</f>
        <v>051111</v>
      </c>
      <c r="BG13" s="26">
        <f>IF(BF13&lt;&gt;"",IF(COUNTIF(BF$11:BF13,BF13)=1,ROW(),""),"")</f>
      </c>
      <c r="BH13" s="26">
        <f>IF(COUNT($BG:$BG)&lt;ROW($A3),"",INT(INDEX($BF:$BF,SMALL($BG:$BG,ROW($A3)))))</f>
      </c>
      <c r="BN13" s="366" t="s">
        <v>176</v>
      </c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5"/>
      <c r="CW13" s="330"/>
      <c r="CX13" s="331"/>
      <c r="CY13" s="314"/>
      <c r="CZ13" s="314"/>
      <c r="DA13" s="314"/>
      <c r="DB13" s="314"/>
      <c r="DC13" s="314"/>
      <c r="DD13" s="314"/>
      <c r="DE13" s="314"/>
      <c r="DF13" s="314"/>
      <c r="DG13" s="314"/>
      <c r="DH13" s="319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1"/>
      <c r="EL13" s="27"/>
      <c r="EM13" s="27"/>
      <c r="EN13" s="26">
        <f t="shared" si="2"/>
        <v>16</v>
      </c>
    </row>
    <row r="14" spans="1:144" ht="18" customHeight="1" thickBot="1">
      <c r="A14" s="342"/>
      <c r="B14" s="343"/>
      <c r="C14" s="343"/>
      <c r="D14" s="344">
        <f>IF(A14&lt;&gt;"",TEXT(DATE(YEAR('請求書'!$D$20),MONTH('請求書'!$D$20),$A14),"AAA"),"")</f>
      </c>
      <c r="E14" s="344"/>
      <c r="F14" s="345"/>
      <c r="G14" s="356"/>
      <c r="H14" s="357"/>
      <c r="I14" s="357"/>
      <c r="J14" s="357"/>
      <c r="K14" s="357"/>
      <c r="L14" s="357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9">
        <f t="shared" si="0"/>
        <v>0</v>
      </c>
      <c r="Z14" s="359"/>
      <c r="AA14" s="359"/>
      <c r="AB14" s="359"/>
      <c r="AC14" s="359"/>
      <c r="AD14" s="359"/>
      <c r="AE14" s="357"/>
      <c r="AF14" s="357"/>
      <c r="AG14" s="357"/>
      <c r="AH14" s="357"/>
      <c r="AI14" s="357"/>
      <c r="AJ14" s="360"/>
      <c r="AK14" s="361"/>
      <c r="AL14" s="362"/>
      <c r="AM14" s="362"/>
      <c r="AN14" s="362"/>
      <c r="AO14" s="363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3"/>
      <c r="BE14" s="26">
        <f t="shared" si="1"/>
      </c>
      <c r="BF14" s="26">
        <f>IF(ISERROR(VLOOKUP(BE14,'単価設定'!$G$3:$K$4,2,FALSE)),"",VLOOKUP(BE14,'単価設定'!$G$3:$K$4,2,FALSE))</f>
      </c>
      <c r="BG14" s="26">
        <f>IF(BF14&lt;&gt;"",IF(COUNTIF(BF$11:BF14,BF14)=1,ROW(),""),"")</f>
      </c>
      <c r="BH14" s="26">
        <f>IF(COUNT($BG:$BG)&lt;ROW($A5),"",INT(INDEX($BF:$BF,SMALL($BG:$BG,ROW($A5)))))</f>
      </c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W14" s="332"/>
      <c r="CX14" s="333"/>
      <c r="CY14" s="315"/>
      <c r="CZ14" s="315"/>
      <c r="DA14" s="315"/>
      <c r="DB14" s="315"/>
      <c r="DC14" s="315"/>
      <c r="DD14" s="315"/>
      <c r="DE14" s="315"/>
      <c r="DF14" s="315"/>
      <c r="DG14" s="315"/>
      <c r="DH14" s="322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4"/>
      <c r="EL14" s="27"/>
      <c r="EM14" s="27"/>
      <c r="EN14" s="26">
        <f t="shared" si="2"/>
        <v>0</v>
      </c>
    </row>
    <row r="15" spans="1:144" ht="18" customHeight="1" thickBot="1">
      <c r="A15" s="342"/>
      <c r="B15" s="343"/>
      <c r="C15" s="343"/>
      <c r="D15" s="344">
        <f>IF(A15&lt;&gt;"",TEXT(DATE(YEAR('請求書'!$D$20),MONTH('請求書'!$D$20),$A15),"AAA"),"")</f>
      </c>
      <c r="E15" s="344"/>
      <c r="F15" s="345"/>
      <c r="G15" s="356"/>
      <c r="H15" s="357"/>
      <c r="I15" s="357"/>
      <c r="J15" s="357"/>
      <c r="K15" s="357"/>
      <c r="L15" s="357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9">
        <f t="shared" si="0"/>
        <v>0</v>
      </c>
      <c r="Z15" s="359"/>
      <c r="AA15" s="359"/>
      <c r="AB15" s="359"/>
      <c r="AC15" s="359"/>
      <c r="AD15" s="359"/>
      <c r="AE15" s="357"/>
      <c r="AF15" s="357"/>
      <c r="AG15" s="357"/>
      <c r="AH15" s="357"/>
      <c r="AI15" s="357"/>
      <c r="AJ15" s="360"/>
      <c r="AK15" s="361"/>
      <c r="AL15" s="362"/>
      <c r="AM15" s="362"/>
      <c r="AN15" s="362"/>
      <c r="AO15" s="363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3"/>
      <c r="BE15" s="26">
        <f t="shared" si="1"/>
      </c>
      <c r="BF15" s="26">
        <f>IF(ISERROR(VLOOKUP(BE15,'単価設定'!$G$3:$K$4,2,FALSE)),"",VLOOKUP(BE15,'単価設定'!$G$3:$K$4,2,FALSE))</f>
      </c>
      <c r="BG15" s="26">
        <f>IF(BF15&lt;&gt;"",IF(COUNTIF(BF$11:BF15,BF15)=1,ROW(),""),"")</f>
      </c>
      <c r="BH15" s="26">
        <f>IF(COUNT($BG:$BG)&lt;ROW($A4),"",INT(INDEX($BF:$BF,SMALL($BG:$BG,ROW($A4)))))</f>
      </c>
      <c r="BN15" s="368" t="s">
        <v>177</v>
      </c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70"/>
      <c r="CF15" s="371">
        <f>VLOOKUP(INT($G$3),'受給者一覧'!$B$3:$AX$500,4,FALSE)</f>
        <v>9300</v>
      </c>
      <c r="CG15" s="369"/>
      <c r="CH15" s="369"/>
      <c r="CI15" s="369"/>
      <c r="CJ15" s="369"/>
      <c r="CK15" s="369"/>
      <c r="CL15" s="369"/>
      <c r="CM15" s="369"/>
      <c r="CN15" s="369"/>
      <c r="CO15" s="372"/>
      <c r="CP15" s="44"/>
      <c r="CQ15" s="44"/>
      <c r="CR15" s="44"/>
      <c r="CS15" s="44"/>
      <c r="CT15" s="44"/>
      <c r="CU15" s="44"/>
      <c r="CW15" s="22"/>
      <c r="CX15" s="22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N15" s="26">
        <f t="shared" si="2"/>
        <v>0</v>
      </c>
    </row>
    <row r="16" spans="1:144" ht="18" customHeight="1" thickBot="1">
      <c r="A16" s="342"/>
      <c r="B16" s="343"/>
      <c r="C16" s="343"/>
      <c r="D16" s="344">
        <f>IF(A16&lt;&gt;"",TEXT(DATE(YEAR('請求書'!$D$20),MONTH('請求書'!$D$20),$A16),"AAA"),"")</f>
      </c>
      <c r="E16" s="344"/>
      <c r="F16" s="345"/>
      <c r="G16" s="356"/>
      <c r="H16" s="357"/>
      <c r="I16" s="357"/>
      <c r="J16" s="357"/>
      <c r="K16" s="357"/>
      <c r="L16" s="357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9">
        <f t="shared" si="0"/>
        <v>0</v>
      </c>
      <c r="Z16" s="359"/>
      <c r="AA16" s="359"/>
      <c r="AB16" s="359"/>
      <c r="AC16" s="359"/>
      <c r="AD16" s="359"/>
      <c r="AE16" s="357"/>
      <c r="AF16" s="357"/>
      <c r="AG16" s="357"/>
      <c r="AH16" s="357"/>
      <c r="AI16" s="357"/>
      <c r="AJ16" s="360"/>
      <c r="AK16" s="361"/>
      <c r="AL16" s="362"/>
      <c r="AM16" s="362"/>
      <c r="AN16" s="362"/>
      <c r="AO16" s="363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3"/>
      <c r="BE16" s="26">
        <f t="shared" si="1"/>
      </c>
      <c r="BF16" s="26">
        <f>IF(ISERROR(VLOOKUP(BE16,'単価設定'!$G$3:$K$4,2,FALSE)),"",VLOOKUP(BE16,'単価設定'!$G$3:$K$4,2,FALSE))</f>
      </c>
      <c r="BG16" s="26">
        <f>IF(BF16&lt;&gt;"",IF(COUNTIF(BF$11:BF16,BF16)=1,ROW(),""),"")</f>
      </c>
      <c r="BH16" s="26">
        <f aca="true" t="shared" si="3" ref="BH16:BH41">IF(COUNT($BG:$BG)&lt;ROW($A6),"",INT(INDEX($BF:$BF,SMALL($BG:$BG,ROW($A6)))))</f>
      </c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3"/>
      <c r="DH16" s="43"/>
      <c r="DI16" s="43"/>
      <c r="DJ16" s="4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6"/>
      <c r="EM16" s="26"/>
      <c r="EN16" s="26">
        <f t="shared" si="2"/>
        <v>0</v>
      </c>
    </row>
    <row r="17" spans="1:144" ht="18" customHeight="1" thickBot="1">
      <c r="A17" s="342"/>
      <c r="B17" s="343"/>
      <c r="C17" s="343"/>
      <c r="D17" s="344">
        <f>IF(A17&lt;&gt;"",TEXT(DATE(YEAR('請求書'!$D$20),MONTH('請求書'!$D$20),$A17),"AAA"),"")</f>
      </c>
      <c r="E17" s="344"/>
      <c r="F17" s="345"/>
      <c r="G17" s="356"/>
      <c r="H17" s="357"/>
      <c r="I17" s="357"/>
      <c r="J17" s="357"/>
      <c r="K17" s="357"/>
      <c r="L17" s="357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>
        <f t="shared" si="0"/>
        <v>0</v>
      </c>
      <c r="Z17" s="359"/>
      <c r="AA17" s="359"/>
      <c r="AB17" s="359"/>
      <c r="AC17" s="359"/>
      <c r="AD17" s="359"/>
      <c r="AE17" s="357"/>
      <c r="AF17" s="357"/>
      <c r="AG17" s="357"/>
      <c r="AH17" s="357"/>
      <c r="AI17" s="357"/>
      <c r="AJ17" s="360"/>
      <c r="AK17" s="361"/>
      <c r="AL17" s="362"/>
      <c r="AM17" s="362"/>
      <c r="AN17" s="362"/>
      <c r="AO17" s="363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3"/>
      <c r="BE17" s="26">
        <f t="shared" si="1"/>
      </c>
      <c r="BF17" s="26">
        <f>IF(ISERROR(VLOOKUP(BE17,'単価設定'!$G$3:$K$4,2,FALSE)),"",VLOOKUP(BE17,'単価設定'!$G$3:$K$4,2,FALSE))</f>
      </c>
      <c r="BG17" s="26">
        <f>IF(BF17&lt;&gt;"",IF(COUNTIF(BF$11:BF17,BF17)=1,ROW(),""),"")</f>
      </c>
      <c r="BH17" s="26">
        <f t="shared" si="3"/>
      </c>
      <c r="BM17" s="58"/>
      <c r="BN17" s="373" t="s">
        <v>178</v>
      </c>
      <c r="BO17" s="374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75"/>
      <c r="CC17" s="379" t="s">
        <v>179</v>
      </c>
      <c r="CD17" s="380"/>
      <c r="CE17" s="380"/>
      <c r="CF17" s="380"/>
      <c r="CG17" s="380"/>
      <c r="CH17" s="380"/>
      <c r="CI17" s="380"/>
      <c r="CJ17" s="380"/>
      <c r="CK17" s="380"/>
      <c r="CL17" s="381"/>
      <c r="CM17" s="382">
        <f>VLOOKUP(INT($G$3),'受給者一覧'!$B$3:$AZ$500,50,FALSE)&amp;""</f>
      </c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4"/>
      <c r="DG17" s="368" t="s">
        <v>180</v>
      </c>
      <c r="DH17" s="380"/>
      <c r="DI17" s="380"/>
      <c r="DJ17" s="380"/>
      <c r="DK17" s="380"/>
      <c r="DL17" s="380"/>
      <c r="DM17" s="380"/>
      <c r="DN17" s="381"/>
      <c r="DO17" s="386"/>
      <c r="DP17" s="387"/>
      <c r="DQ17" s="368" t="s">
        <v>181</v>
      </c>
      <c r="DR17" s="380"/>
      <c r="DS17" s="380"/>
      <c r="DT17" s="380"/>
      <c r="DU17" s="380"/>
      <c r="DV17" s="380"/>
      <c r="DW17" s="380"/>
      <c r="DX17" s="380"/>
      <c r="DY17" s="380"/>
      <c r="DZ17" s="380"/>
      <c r="EA17" s="381"/>
      <c r="EB17" s="388"/>
      <c r="EC17" s="389"/>
      <c r="ED17" s="389"/>
      <c r="EE17" s="389"/>
      <c r="EF17" s="389"/>
      <c r="EG17" s="389"/>
      <c r="EH17" s="389"/>
      <c r="EI17" s="389"/>
      <c r="EJ17" s="389"/>
      <c r="EK17" s="390"/>
      <c r="EN17" s="26">
        <f t="shared" si="2"/>
        <v>0</v>
      </c>
    </row>
    <row r="18" spans="1:144" ht="18" customHeight="1" thickBot="1">
      <c r="A18" s="342"/>
      <c r="B18" s="343"/>
      <c r="C18" s="343"/>
      <c r="D18" s="344">
        <f>IF(A18&lt;&gt;"",TEXT(DATE(YEAR('請求書'!$D$20),MONTH('請求書'!$D$20),$A18),"AAA"),"")</f>
      </c>
      <c r="E18" s="344"/>
      <c r="F18" s="345"/>
      <c r="G18" s="356"/>
      <c r="H18" s="357"/>
      <c r="I18" s="357"/>
      <c r="J18" s="357"/>
      <c r="K18" s="357"/>
      <c r="L18" s="357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9">
        <f t="shared" si="0"/>
        <v>0</v>
      </c>
      <c r="Z18" s="359"/>
      <c r="AA18" s="359"/>
      <c r="AB18" s="359"/>
      <c r="AC18" s="359"/>
      <c r="AD18" s="359"/>
      <c r="AE18" s="357"/>
      <c r="AF18" s="357"/>
      <c r="AG18" s="357"/>
      <c r="AH18" s="357"/>
      <c r="AI18" s="357"/>
      <c r="AJ18" s="360"/>
      <c r="AK18" s="361"/>
      <c r="AL18" s="362"/>
      <c r="AM18" s="362"/>
      <c r="AN18" s="362"/>
      <c r="AO18" s="363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3"/>
      <c r="BE18" s="26">
        <f t="shared" si="1"/>
      </c>
      <c r="BF18" s="26">
        <f>IF(ISERROR(VLOOKUP(BE18,'単価設定'!$G$3:$K$4,2,FALSE)),"",VLOOKUP(BE18,'単価設定'!$G$3:$K$4,2,FALSE))</f>
      </c>
      <c r="BG18" s="26">
        <f>IF(BF18&lt;&gt;"",IF(COUNTIF(BF$11:BF18,BF18)=1,ROW(),""),"")</f>
      </c>
      <c r="BH18" s="26">
        <f t="shared" si="3"/>
      </c>
      <c r="BN18" s="376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8"/>
      <c r="CC18" s="385" t="s">
        <v>182</v>
      </c>
      <c r="CD18" s="385"/>
      <c r="CE18" s="385"/>
      <c r="CF18" s="385"/>
      <c r="CG18" s="385"/>
      <c r="CH18" s="385"/>
      <c r="CI18" s="385"/>
      <c r="CJ18" s="385"/>
      <c r="CK18" s="385"/>
      <c r="CL18" s="379">
        <f>VLOOKUP(INT($G$3),'受給者一覧'!$B$3:$AZ$500,51,FALSE)&amp;""</f>
      </c>
      <c r="CM18" s="369"/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69"/>
      <c r="EA18" s="369"/>
      <c r="EB18" s="369"/>
      <c r="EC18" s="369"/>
      <c r="ED18" s="369"/>
      <c r="EE18" s="369"/>
      <c r="EF18" s="369"/>
      <c r="EG18" s="369"/>
      <c r="EH18" s="369"/>
      <c r="EI18" s="369"/>
      <c r="EJ18" s="369"/>
      <c r="EK18" s="372"/>
      <c r="EN18" s="26">
        <f t="shared" si="2"/>
        <v>0</v>
      </c>
    </row>
    <row r="19" spans="1:144" ht="18" customHeight="1" thickBot="1">
      <c r="A19" s="342"/>
      <c r="B19" s="343"/>
      <c r="C19" s="343"/>
      <c r="D19" s="344">
        <f>IF(A19&lt;&gt;"",TEXT(DATE(YEAR('請求書'!$D$20),MONTH('請求書'!$D$20),$A19),"AAA"),"")</f>
      </c>
      <c r="E19" s="344"/>
      <c r="F19" s="345"/>
      <c r="G19" s="356"/>
      <c r="H19" s="357"/>
      <c r="I19" s="357"/>
      <c r="J19" s="357"/>
      <c r="K19" s="357"/>
      <c r="L19" s="357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9">
        <f t="shared" si="0"/>
        <v>0</v>
      </c>
      <c r="Z19" s="359"/>
      <c r="AA19" s="359"/>
      <c r="AB19" s="359"/>
      <c r="AC19" s="359"/>
      <c r="AD19" s="359"/>
      <c r="AE19" s="357"/>
      <c r="AF19" s="357"/>
      <c r="AG19" s="357"/>
      <c r="AH19" s="357"/>
      <c r="AI19" s="357"/>
      <c r="AJ19" s="360"/>
      <c r="AK19" s="361"/>
      <c r="AL19" s="362"/>
      <c r="AM19" s="362"/>
      <c r="AN19" s="362"/>
      <c r="AO19" s="363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3"/>
      <c r="BE19" s="26">
        <f t="shared" si="1"/>
      </c>
      <c r="BF19" s="26">
        <f>IF(ISERROR(VLOOKUP(BE19,'単価設定'!$G$3:$K$4,2,FALSE)),"",VLOOKUP(BE19,'単価設定'!$G$3:$K$4,2,FALSE))</f>
      </c>
      <c r="BG19" s="26">
        <f>IF(BF19&lt;&gt;"",IF(COUNTIF(BF$11:BF19,BF19)=1,ROW(),""),"")</f>
      </c>
      <c r="BH19" s="26">
        <f t="shared" si="3"/>
      </c>
      <c r="EN19" s="26">
        <f t="shared" si="2"/>
        <v>0</v>
      </c>
    </row>
    <row r="20" spans="1:144" ht="18" customHeight="1">
      <c r="A20" s="342"/>
      <c r="B20" s="343"/>
      <c r="C20" s="343"/>
      <c r="D20" s="344">
        <f>IF(A20&lt;&gt;"",TEXT(DATE(YEAR('請求書'!$D$20),MONTH('請求書'!$D$20),$A20),"AAA"),"")</f>
      </c>
      <c r="E20" s="344"/>
      <c r="F20" s="345"/>
      <c r="G20" s="356"/>
      <c r="H20" s="357"/>
      <c r="I20" s="357"/>
      <c r="J20" s="357"/>
      <c r="K20" s="357"/>
      <c r="L20" s="357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>
        <f t="shared" si="0"/>
        <v>0</v>
      </c>
      <c r="Z20" s="359"/>
      <c r="AA20" s="359"/>
      <c r="AB20" s="359"/>
      <c r="AC20" s="359"/>
      <c r="AD20" s="359"/>
      <c r="AE20" s="357"/>
      <c r="AF20" s="357"/>
      <c r="AG20" s="357"/>
      <c r="AH20" s="357"/>
      <c r="AI20" s="357"/>
      <c r="AJ20" s="360"/>
      <c r="AK20" s="361"/>
      <c r="AL20" s="362"/>
      <c r="AM20" s="362"/>
      <c r="AN20" s="362"/>
      <c r="AO20" s="363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3"/>
      <c r="BE20" s="26">
        <f t="shared" si="1"/>
      </c>
      <c r="BF20" s="26">
        <f>IF(ISERROR(VLOOKUP(BE20,'単価設定'!$G$3:$K$4,2,FALSE)),"",VLOOKUP(BE20,'単価設定'!$G$3:$K$4,2,FALSE))</f>
      </c>
      <c r="BG20" s="26">
        <f>IF(BF20&lt;&gt;"",IF(COUNTIF(BF$11:BF20,BF20)=1,ROW(),""),"")</f>
      </c>
      <c r="BH20" s="26">
        <f t="shared" si="3"/>
      </c>
      <c r="BM20" s="58"/>
      <c r="BN20" s="391" t="s">
        <v>46</v>
      </c>
      <c r="BO20" s="392"/>
      <c r="BP20" s="393"/>
      <c r="BQ20" s="400" t="s">
        <v>141</v>
      </c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2"/>
      <c r="CH20" s="403" t="s">
        <v>142</v>
      </c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5"/>
      <c r="CU20" s="406"/>
      <c r="CV20" s="403" t="s">
        <v>47</v>
      </c>
      <c r="CW20" s="404"/>
      <c r="CX20" s="404"/>
      <c r="CY20" s="404"/>
      <c r="CZ20" s="404"/>
      <c r="DA20" s="404"/>
      <c r="DB20" s="404"/>
      <c r="DC20" s="404"/>
      <c r="DD20" s="404"/>
      <c r="DE20" s="410"/>
      <c r="DF20" s="411" t="s">
        <v>48</v>
      </c>
      <c r="DG20" s="412"/>
      <c r="DH20" s="412"/>
      <c r="DI20" s="413"/>
      <c r="DJ20" s="414" t="s">
        <v>49</v>
      </c>
      <c r="DK20" s="415"/>
      <c r="DL20" s="415"/>
      <c r="DM20" s="415"/>
      <c r="DN20" s="415"/>
      <c r="DO20" s="415"/>
      <c r="DP20" s="415"/>
      <c r="DQ20" s="415"/>
      <c r="DR20" s="415"/>
      <c r="DS20" s="415"/>
      <c r="DT20" s="415"/>
      <c r="DU20" s="416"/>
      <c r="DV20" s="417" t="s">
        <v>50</v>
      </c>
      <c r="DW20" s="418"/>
      <c r="DX20" s="418"/>
      <c r="DY20" s="418"/>
      <c r="DZ20" s="418"/>
      <c r="EA20" s="418"/>
      <c r="EB20" s="418"/>
      <c r="EC20" s="418"/>
      <c r="ED20" s="418"/>
      <c r="EE20" s="418"/>
      <c r="EF20" s="419"/>
      <c r="EG20" s="420"/>
      <c r="EH20" s="421" t="s">
        <v>17</v>
      </c>
      <c r="EI20" s="422"/>
      <c r="EJ20" s="422"/>
      <c r="EK20" s="423"/>
      <c r="EN20" s="26">
        <f t="shared" si="2"/>
        <v>0</v>
      </c>
    </row>
    <row r="21" spans="1:144" ht="18" customHeight="1">
      <c r="A21" s="342"/>
      <c r="B21" s="343"/>
      <c r="C21" s="343"/>
      <c r="D21" s="344">
        <f>IF(A21&lt;&gt;"",TEXT(DATE(YEAR('請求書'!$D$20),MONTH('請求書'!$D$20),$A21),"AAA"),"")</f>
      </c>
      <c r="E21" s="344"/>
      <c r="F21" s="345"/>
      <c r="G21" s="356"/>
      <c r="H21" s="357"/>
      <c r="I21" s="357"/>
      <c r="J21" s="357"/>
      <c r="K21" s="357"/>
      <c r="L21" s="357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9">
        <f t="shared" si="0"/>
        <v>0</v>
      </c>
      <c r="Z21" s="359"/>
      <c r="AA21" s="359"/>
      <c r="AB21" s="359"/>
      <c r="AC21" s="359"/>
      <c r="AD21" s="359"/>
      <c r="AE21" s="357"/>
      <c r="AF21" s="357"/>
      <c r="AG21" s="357"/>
      <c r="AH21" s="357"/>
      <c r="AI21" s="357"/>
      <c r="AJ21" s="360"/>
      <c r="AK21" s="361"/>
      <c r="AL21" s="362"/>
      <c r="AM21" s="362"/>
      <c r="AN21" s="362"/>
      <c r="AO21" s="363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3"/>
      <c r="BE21" s="26">
        <f t="shared" si="1"/>
      </c>
      <c r="BF21" s="26">
        <f>IF(ISERROR(VLOOKUP(BE21,'単価設定'!$G$3:$K$4,2,FALSE)),"",VLOOKUP(BE21,'単価設定'!$G$3:$K$4,2,FALSE))</f>
      </c>
      <c r="BG21" s="26">
        <f>IF(BF21&lt;&gt;"",IF(COUNTIF(BF$11:BF21,BF21)=1,ROW(),""),"")</f>
      </c>
      <c r="BH21" s="26">
        <f t="shared" si="3"/>
      </c>
      <c r="BM21" s="51"/>
      <c r="BN21" s="394"/>
      <c r="BO21" s="395"/>
      <c r="BP21" s="396"/>
      <c r="BQ21" s="407" t="str">
        <f>IF(ISERROR(VLOOKUP(CH21,'単価設定'!$H$3:$K$4,2,FALSE)),"",VLOOKUP(CH21,'単価設定'!$H$3:$K$4,2,FALSE))</f>
        <v>地域訪問入浴サービス</v>
      </c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9"/>
      <c r="CH21" s="424" t="str">
        <f>TEXT(IF(ISERROR(SMALL(BH:BH,ROW(A1))),"",SMALL(BH:BH,ROW(A1))),"000000")</f>
        <v>051111</v>
      </c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6"/>
      <c r="CV21" s="427">
        <f>IF(ISERROR(VLOOKUP(CH21,'単価設定'!$H$3:$K$4,4,FALSE)),"",VLOOKUP(CH21,'単価設定'!$H$3:$K$4,4,FALSE))</f>
        <v>13130</v>
      </c>
      <c r="CW21" s="428"/>
      <c r="CX21" s="428"/>
      <c r="CY21" s="428"/>
      <c r="CZ21" s="428"/>
      <c r="DA21" s="428"/>
      <c r="DB21" s="428"/>
      <c r="DC21" s="428"/>
      <c r="DD21" s="428"/>
      <c r="DE21" s="429"/>
      <c r="DF21" s="430">
        <f>COUNT(G11:L40)</f>
        <v>3</v>
      </c>
      <c r="DG21" s="431"/>
      <c r="DH21" s="431"/>
      <c r="DI21" s="432"/>
      <c r="DJ21" s="433">
        <f aca="true" t="shared" si="4" ref="DJ21:DJ35">IF(CH21="","",CV21*DF21)</f>
        <v>39390</v>
      </c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5"/>
      <c r="DV21" s="433">
        <f aca="true" t="shared" si="5" ref="DV21:DV34">IF(CH21="","",DJ21*0.1)</f>
        <v>3939</v>
      </c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5"/>
      <c r="EH21" s="436"/>
      <c r="EI21" s="314"/>
      <c r="EJ21" s="437"/>
      <c r="EK21" s="438"/>
      <c r="EN21" s="26">
        <f t="shared" si="2"/>
        <v>0</v>
      </c>
    </row>
    <row r="22" spans="1:144" ht="18" customHeight="1">
      <c r="A22" s="342"/>
      <c r="B22" s="343"/>
      <c r="C22" s="343"/>
      <c r="D22" s="344">
        <f>IF(A22&lt;&gt;"",TEXT(DATE(YEAR('請求書'!$D$20),MONTH('請求書'!$D$20),$A22),"AAA"),"")</f>
      </c>
      <c r="E22" s="344"/>
      <c r="F22" s="345"/>
      <c r="G22" s="356"/>
      <c r="H22" s="357"/>
      <c r="I22" s="357"/>
      <c r="J22" s="357"/>
      <c r="K22" s="357"/>
      <c r="L22" s="357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9">
        <f t="shared" si="0"/>
        <v>0</v>
      </c>
      <c r="Z22" s="359"/>
      <c r="AA22" s="359"/>
      <c r="AB22" s="359"/>
      <c r="AC22" s="359"/>
      <c r="AD22" s="359"/>
      <c r="AE22" s="357"/>
      <c r="AF22" s="357"/>
      <c r="AG22" s="357"/>
      <c r="AH22" s="357"/>
      <c r="AI22" s="357"/>
      <c r="AJ22" s="360"/>
      <c r="AK22" s="361"/>
      <c r="AL22" s="362"/>
      <c r="AM22" s="362"/>
      <c r="AN22" s="362"/>
      <c r="AO22" s="363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3"/>
      <c r="BE22" s="26">
        <f t="shared" si="1"/>
      </c>
      <c r="BF22" s="26">
        <f>IF(ISERROR(VLOOKUP(BE22,'単価設定'!$G$3:$K$4,2,FALSE)),"",VLOOKUP(BE22,'単価設定'!$G$3:$K$4,2,FALSE))</f>
      </c>
      <c r="BG22" s="26">
        <f>IF(BF22&lt;&gt;"",IF(COUNTIF(BF$11:BF22,BF22)=1,ROW(),""),"")</f>
      </c>
      <c r="BH22" s="26">
        <f t="shared" si="3"/>
      </c>
      <c r="BN22" s="394"/>
      <c r="BO22" s="395"/>
      <c r="BP22" s="396"/>
      <c r="BQ22" s="407">
        <f>IF(ISERROR(VLOOKUP(CH22,'単価設定'!$H$3:$K$4,2,FALSE)),"",VLOOKUP(CH22,'単価設定'!$H$3:$K$4,2,FALSE))</f>
      </c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9"/>
      <c r="CH22" s="424">
        <f>TEXT(IF(ISERROR(SMALL(BH:BH,ROW(A2))),"",SMALL(BH:BH,ROW(A2))),"000000")</f>
      </c>
      <c r="CI22" s="425"/>
      <c r="CJ22" s="425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6"/>
      <c r="CV22" s="427">
        <f>IF(ISERROR(VLOOKUP(CH22,'単価設定'!$H$3:$K$4,4,FALSE)),"",VLOOKUP(CH22,'単価設定'!$H$3:$K$4,4,FALSE))</f>
      </c>
      <c r="CW22" s="428"/>
      <c r="CX22" s="428"/>
      <c r="CY22" s="428"/>
      <c r="CZ22" s="428"/>
      <c r="DA22" s="428"/>
      <c r="DB22" s="428"/>
      <c r="DC22" s="428"/>
      <c r="DD22" s="428"/>
      <c r="DE22" s="429"/>
      <c r="DF22" s="430">
        <f aca="true" t="shared" si="6" ref="DF22:DF34">IF(CH22&lt;&gt;"",COUNTIF(BF$1:BF$65536,CH22),"")</f>
      </c>
      <c r="DG22" s="431"/>
      <c r="DH22" s="431"/>
      <c r="DI22" s="432"/>
      <c r="DJ22" s="433">
        <f t="shared" si="4"/>
      </c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5"/>
      <c r="DV22" s="433">
        <f t="shared" si="5"/>
      </c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5"/>
      <c r="EH22" s="436"/>
      <c r="EI22" s="314"/>
      <c r="EJ22" s="437"/>
      <c r="EK22" s="438"/>
      <c r="EN22" s="26">
        <f t="shared" si="2"/>
        <v>0</v>
      </c>
    </row>
    <row r="23" spans="1:144" ht="18" customHeight="1">
      <c r="A23" s="342"/>
      <c r="B23" s="343"/>
      <c r="C23" s="343"/>
      <c r="D23" s="344">
        <f>IF(A23&lt;&gt;"",TEXT(DATE(YEAR('請求書'!$D$20),MONTH('請求書'!$D$20),$A23),"AAA"),"")</f>
      </c>
      <c r="E23" s="344"/>
      <c r="F23" s="345"/>
      <c r="G23" s="356"/>
      <c r="H23" s="357"/>
      <c r="I23" s="357"/>
      <c r="J23" s="357"/>
      <c r="K23" s="357"/>
      <c r="L23" s="357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9">
        <f t="shared" si="0"/>
        <v>0</v>
      </c>
      <c r="Z23" s="359"/>
      <c r="AA23" s="359"/>
      <c r="AB23" s="359"/>
      <c r="AC23" s="359"/>
      <c r="AD23" s="359"/>
      <c r="AE23" s="357"/>
      <c r="AF23" s="357"/>
      <c r="AG23" s="357"/>
      <c r="AH23" s="357"/>
      <c r="AI23" s="357"/>
      <c r="AJ23" s="360"/>
      <c r="AK23" s="361"/>
      <c r="AL23" s="362"/>
      <c r="AM23" s="362"/>
      <c r="AN23" s="362"/>
      <c r="AO23" s="363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3"/>
      <c r="BE23" s="26">
        <f t="shared" si="1"/>
      </c>
      <c r="BF23" s="26">
        <f>IF(ISERROR(VLOOKUP(BE23,'単価設定'!$G$3:$K$4,2,FALSE)),"",VLOOKUP(BE23,'単価設定'!$G$3:$K$4,2,FALSE))</f>
      </c>
      <c r="BG23" s="26">
        <f>IF(BF23&lt;&gt;"",IF(COUNTIF(BF$11:BF23,BF23)=1,ROW(),""),"")</f>
      </c>
      <c r="BH23" s="26">
        <f t="shared" si="3"/>
      </c>
      <c r="BN23" s="394"/>
      <c r="BO23" s="395"/>
      <c r="BP23" s="396"/>
      <c r="BQ23" s="407">
        <f>IF(ISERROR(VLOOKUP(CH23,'単価設定'!$H$3:$K$4,2,FALSE)),"",VLOOKUP(CH23,'単価設定'!$H$3:$K$4,2,FALSE))</f>
      </c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9"/>
      <c r="CH23" s="424">
        <f>TEXT(IF(ISERROR(SMALL(BH:BH,ROW(A3))),"",SMALL(BH:BH,ROW(A3))),"000000")</f>
      </c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6"/>
      <c r="CV23" s="427">
        <f>IF(ISERROR(VLOOKUP(CH23,'単価設定'!$H$3:$K$4,4,FALSE)),"",VLOOKUP(CH23,'単価設定'!$H$3:$K$4,4,FALSE))</f>
      </c>
      <c r="CW23" s="428"/>
      <c r="CX23" s="428"/>
      <c r="CY23" s="428"/>
      <c r="CZ23" s="428"/>
      <c r="DA23" s="428"/>
      <c r="DB23" s="428"/>
      <c r="DC23" s="428"/>
      <c r="DD23" s="428"/>
      <c r="DE23" s="429"/>
      <c r="DF23" s="430">
        <f t="shared" si="6"/>
      </c>
      <c r="DG23" s="431"/>
      <c r="DH23" s="431"/>
      <c r="DI23" s="432"/>
      <c r="DJ23" s="433">
        <f t="shared" si="4"/>
      </c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5"/>
      <c r="DV23" s="433">
        <f t="shared" si="5"/>
      </c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5"/>
      <c r="EH23" s="436"/>
      <c r="EI23" s="314"/>
      <c r="EJ23" s="437"/>
      <c r="EK23" s="438"/>
      <c r="EN23" s="26">
        <f t="shared" si="2"/>
        <v>0</v>
      </c>
    </row>
    <row r="24" spans="1:144" ht="18" customHeight="1">
      <c r="A24" s="342"/>
      <c r="B24" s="343"/>
      <c r="C24" s="343"/>
      <c r="D24" s="344">
        <f>IF(A24&lt;&gt;"",TEXT(DATE(YEAR('請求書'!$D$20),MONTH('請求書'!$D$20),$A24),"AAA"),"")</f>
      </c>
      <c r="E24" s="344"/>
      <c r="F24" s="345"/>
      <c r="G24" s="356"/>
      <c r="H24" s="357"/>
      <c r="I24" s="357"/>
      <c r="J24" s="357"/>
      <c r="K24" s="357"/>
      <c r="L24" s="357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9">
        <f t="shared" si="0"/>
        <v>0</v>
      </c>
      <c r="Z24" s="359"/>
      <c r="AA24" s="359"/>
      <c r="AB24" s="359"/>
      <c r="AC24" s="359"/>
      <c r="AD24" s="359"/>
      <c r="AE24" s="357"/>
      <c r="AF24" s="357"/>
      <c r="AG24" s="357"/>
      <c r="AH24" s="357"/>
      <c r="AI24" s="357"/>
      <c r="AJ24" s="360"/>
      <c r="AK24" s="361"/>
      <c r="AL24" s="362"/>
      <c r="AM24" s="362"/>
      <c r="AN24" s="362"/>
      <c r="AO24" s="363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3"/>
      <c r="BE24" s="26">
        <f t="shared" si="1"/>
      </c>
      <c r="BF24" s="26">
        <f>IF(ISERROR(VLOOKUP(BE24,'単価設定'!$G$3:$K$4,2,FALSE)),"",VLOOKUP(BE24,'単価設定'!$G$3:$K$4,2,FALSE))</f>
      </c>
      <c r="BG24" s="26">
        <f>IF(BF24&lt;&gt;"",IF(COUNTIF(BF$11:BF24,BF24)=1,ROW(),""),"")</f>
      </c>
      <c r="BH24" s="26">
        <f t="shared" si="3"/>
      </c>
      <c r="BN24" s="394"/>
      <c r="BO24" s="395"/>
      <c r="BP24" s="396"/>
      <c r="BQ24" s="407">
        <f>IF(ISERROR(VLOOKUP(CH24,'単価設定'!$H$3:$K$4,2,FALSE)),"",VLOOKUP(CH24,'単価設定'!$H$3:$K$4,2,FALSE))</f>
      </c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9"/>
      <c r="CH24" s="424">
        <f>TEXT(IF(ISERROR(SMALL(BH:BH,ROW(A5))),"",SMALL(BH:BH,ROW(A5))),"000000")</f>
      </c>
      <c r="CI24" s="425"/>
      <c r="CJ24" s="425"/>
      <c r="CK24" s="425"/>
      <c r="CL24" s="425"/>
      <c r="CM24" s="425"/>
      <c r="CN24" s="425"/>
      <c r="CO24" s="425"/>
      <c r="CP24" s="425"/>
      <c r="CQ24" s="425"/>
      <c r="CR24" s="425"/>
      <c r="CS24" s="425"/>
      <c r="CT24" s="425"/>
      <c r="CU24" s="426"/>
      <c r="CV24" s="427">
        <f>IF(ISERROR(VLOOKUP(CH24,'単価設定'!$H$3:$K$4,4,FALSE)),"",VLOOKUP(CH24,'単価設定'!$H$3:$K$4,4,FALSE))</f>
      </c>
      <c r="CW24" s="428"/>
      <c r="CX24" s="428"/>
      <c r="CY24" s="428"/>
      <c r="CZ24" s="428"/>
      <c r="DA24" s="428"/>
      <c r="DB24" s="428"/>
      <c r="DC24" s="428"/>
      <c r="DD24" s="428"/>
      <c r="DE24" s="429"/>
      <c r="DF24" s="430">
        <f t="shared" si="6"/>
      </c>
      <c r="DG24" s="431"/>
      <c r="DH24" s="431"/>
      <c r="DI24" s="432"/>
      <c r="DJ24" s="433">
        <f t="shared" si="4"/>
      </c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5"/>
      <c r="DV24" s="433">
        <f t="shared" si="5"/>
      </c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5"/>
      <c r="EH24" s="436"/>
      <c r="EI24" s="314"/>
      <c r="EJ24" s="437"/>
      <c r="EK24" s="438"/>
      <c r="EL24" s="236"/>
      <c r="EM24" s="236"/>
      <c r="EN24" s="26">
        <f t="shared" si="2"/>
        <v>0</v>
      </c>
    </row>
    <row r="25" spans="1:144" ht="18" customHeight="1">
      <c r="A25" s="342"/>
      <c r="B25" s="343"/>
      <c r="C25" s="343"/>
      <c r="D25" s="344">
        <f>IF(A25&lt;&gt;"",TEXT(DATE(YEAR('請求書'!$D$20),MONTH('請求書'!$D$20),$A25),"AAA"),"")</f>
      </c>
      <c r="E25" s="344"/>
      <c r="F25" s="345"/>
      <c r="G25" s="356"/>
      <c r="H25" s="357"/>
      <c r="I25" s="357"/>
      <c r="J25" s="357"/>
      <c r="K25" s="357"/>
      <c r="L25" s="357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9">
        <f t="shared" si="0"/>
        <v>0</v>
      </c>
      <c r="Z25" s="359"/>
      <c r="AA25" s="359"/>
      <c r="AB25" s="359"/>
      <c r="AC25" s="359"/>
      <c r="AD25" s="359"/>
      <c r="AE25" s="357"/>
      <c r="AF25" s="357"/>
      <c r="AG25" s="357"/>
      <c r="AH25" s="357"/>
      <c r="AI25" s="357"/>
      <c r="AJ25" s="360"/>
      <c r="AK25" s="361"/>
      <c r="AL25" s="362"/>
      <c r="AM25" s="362"/>
      <c r="AN25" s="362"/>
      <c r="AO25" s="363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3"/>
      <c r="BE25" s="26">
        <f t="shared" si="1"/>
      </c>
      <c r="BF25" s="26">
        <f>IF(ISERROR(VLOOKUP(BE25,'単価設定'!$G$3:$K$4,2,FALSE)),"",VLOOKUP(BE25,'単価設定'!$G$3:$K$4,2,FALSE))</f>
      </c>
      <c r="BG25" s="26">
        <f>IF(BF25&lt;&gt;"",IF(COUNTIF(BF$11:BF25,BF25)=1,ROW(),""),"")</f>
      </c>
      <c r="BH25" s="26">
        <f t="shared" si="3"/>
      </c>
      <c r="BN25" s="394"/>
      <c r="BO25" s="395"/>
      <c r="BP25" s="396"/>
      <c r="BQ25" s="407">
        <f>IF(ISERROR(VLOOKUP(CH25,'単価設定'!$H$3:$K$4,2,FALSE)),"",VLOOKUP(CH25,'単価設定'!$H$3:$K$4,2,FALSE))</f>
      </c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9"/>
      <c r="CH25" s="424">
        <f>TEXT(IF(ISERROR(SMALL(BH:BH,ROW(A4))),"",SMALL(BH:BH,ROW(A4))),"000000")</f>
      </c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6"/>
      <c r="CV25" s="427">
        <f>IF(ISERROR(VLOOKUP(CH25,'単価設定'!$H$3:$K$4,4,FALSE)),"",VLOOKUP(CH25,'単価設定'!$H$3:$K$4,4,FALSE))</f>
      </c>
      <c r="CW25" s="428"/>
      <c r="CX25" s="428"/>
      <c r="CY25" s="428"/>
      <c r="CZ25" s="428"/>
      <c r="DA25" s="428"/>
      <c r="DB25" s="428"/>
      <c r="DC25" s="428"/>
      <c r="DD25" s="428"/>
      <c r="DE25" s="429"/>
      <c r="DF25" s="430">
        <f t="shared" si="6"/>
      </c>
      <c r="DG25" s="431"/>
      <c r="DH25" s="431"/>
      <c r="DI25" s="432"/>
      <c r="DJ25" s="433">
        <f t="shared" si="4"/>
      </c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5"/>
      <c r="DV25" s="433">
        <f t="shared" si="5"/>
      </c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5"/>
      <c r="EH25" s="436"/>
      <c r="EI25" s="314"/>
      <c r="EJ25" s="437"/>
      <c r="EK25" s="438"/>
      <c r="EN25" s="26">
        <f t="shared" si="2"/>
        <v>0</v>
      </c>
    </row>
    <row r="26" spans="1:144" ht="18" customHeight="1">
      <c r="A26" s="342"/>
      <c r="B26" s="343"/>
      <c r="C26" s="343"/>
      <c r="D26" s="344">
        <f>IF(A26&lt;&gt;"",TEXT(DATE(YEAR('請求書'!$D$20),MONTH('請求書'!$D$20),$A26),"AAA"),"")</f>
      </c>
      <c r="E26" s="344"/>
      <c r="F26" s="345"/>
      <c r="G26" s="356"/>
      <c r="H26" s="357"/>
      <c r="I26" s="357"/>
      <c r="J26" s="357"/>
      <c r="K26" s="357"/>
      <c r="L26" s="357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9">
        <f t="shared" si="0"/>
        <v>0</v>
      </c>
      <c r="Z26" s="359"/>
      <c r="AA26" s="359"/>
      <c r="AB26" s="359"/>
      <c r="AC26" s="359"/>
      <c r="AD26" s="359"/>
      <c r="AE26" s="357"/>
      <c r="AF26" s="357"/>
      <c r="AG26" s="357"/>
      <c r="AH26" s="357"/>
      <c r="AI26" s="357"/>
      <c r="AJ26" s="360"/>
      <c r="AK26" s="361"/>
      <c r="AL26" s="362"/>
      <c r="AM26" s="362"/>
      <c r="AN26" s="362"/>
      <c r="AO26" s="363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3"/>
      <c r="BE26" s="26">
        <f t="shared" si="1"/>
      </c>
      <c r="BF26" s="26">
        <f>IF(ISERROR(VLOOKUP(BE26,'単価設定'!$G$3:$K$4,2,FALSE)),"",VLOOKUP(BE26,'単価設定'!$G$3:$K$4,2,FALSE))</f>
      </c>
      <c r="BG26" s="26">
        <f>IF(BF26&lt;&gt;"",IF(COUNTIF(BF$11:BF26,BF26)=1,ROW(),""),"")</f>
      </c>
      <c r="BH26" s="26">
        <f t="shared" si="3"/>
      </c>
      <c r="BN26" s="394"/>
      <c r="BO26" s="395"/>
      <c r="BP26" s="396"/>
      <c r="BQ26" s="407">
        <f>IF(ISERROR(VLOOKUP(CH26,'単価設定'!$H$3:$K$4,2,FALSE)),"",VLOOKUP(CH26,'単価設定'!$H$3:$K$4,2,FALSE))</f>
      </c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9"/>
      <c r="CH26" s="424">
        <f aca="true" t="shared" si="7" ref="CH26:CH34">TEXT(IF(ISERROR(SMALL(BH$1:BH$65536,ROW(A6))),"",SMALL(BH$1:BH$65536,ROW(A6))),"000000")</f>
      </c>
      <c r="CI26" s="425"/>
      <c r="CJ26" s="425"/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6"/>
      <c r="CV26" s="427">
        <f>IF(ISERROR(VLOOKUP(CH26,'単価設定'!$H$3:$K$4,4,FALSE)),"",VLOOKUP(CH26,'単価設定'!$H$3:$K$4,4,FALSE))</f>
      </c>
      <c r="CW26" s="428"/>
      <c r="CX26" s="428"/>
      <c r="CY26" s="428"/>
      <c r="CZ26" s="428"/>
      <c r="DA26" s="428"/>
      <c r="DB26" s="428"/>
      <c r="DC26" s="428"/>
      <c r="DD26" s="428"/>
      <c r="DE26" s="429"/>
      <c r="DF26" s="430">
        <f t="shared" si="6"/>
      </c>
      <c r="DG26" s="431"/>
      <c r="DH26" s="431"/>
      <c r="DI26" s="432"/>
      <c r="DJ26" s="433">
        <f t="shared" si="4"/>
      </c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5"/>
      <c r="DV26" s="433">
        <f t="shared" si="5"/>
      </c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5"/>
      <c r="EH26" s="436"/>
      <c r="EI26" s="314"/>
      <c r="EJ26" s="437"/>
      <c r="EK26" s="438"/>
      <c r="EN26" s="26">
        <f t="shared" si="2"/>
        <v>0</v>
      </c>
    </row>
    <row r="27" spans="1:144" ht="18" customHeight="1">
      <c r="A27" s="342"/>
      <c r="B27" s="343"/>
      <c r="C27" s="343"/>
      <c r="D27" s="344">
        <f>IF(A27&lt;&gt;"",TEXT(DATE(YEAR('請求書'!$D$20),MONTH('請求書'!$D$20),$A27),"AAA"),"")</f>
      </c>
      <c r="E27" s="344"/>
      <c r="F27" s="345"/>
      <c r="G27" s="356"/>
      <c r="H27" s="357"/>
      <c r="I27" s="357"/>
      <c r="J27" s="357"/>
      <c r="K27" s="357"/>
      <c r="L27" s="357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9">
        <f t="shared" si="0"/>
        <v>0</v>
      </c>
      <c r="Z27" s="359"/>
      <c r="AA27" s="359"/>
      <c r="AB27" s="359"/>
      <c r="AC27" s="359"/>
      <c r="AD27" s="359"/>
      <c r="AE27" s="357"/>
      <c r="AF27" s="357"/>
      <c r="AG27" s="357"/>
      <c r="AH27" s="357"/>
      <c r="AI27" s="357"/>
      <c r="AJ27" s="360"/>
      <c r="AK27" s="361"/>
      <c r="AL27" s="362"/>
      <c r="AM27" s="362"/>
      <c r="AN27" s="362"/>
      <c r="AO27" s="363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3"/>
      <c r="BE27" s="26">
        <f t="shared" si="1"/>
      </c>
      <c r="BF27" s="26">
        <f>IF(ISERROR(VLOOKUP(BE27,'単価設定'!$G$3:$K$4,2,FALSE)),"",VLOOKUP(BE27,'単価設定'!$G$3:$K$4,2,FALSE))</f>
      </c>
      <c r="BG27" s="26">
        <f>IF(BF27&lt;&gt;"",IF(COUNTIF(BF$11:BF27,BF27)=1,ROW(),""),"")</f>
      </c>
      <c r="BH27" s="26">
        <f t="shared" si="3"/>
      </c>
      <c r="BN27" s="394"/>
      <c r="BO27" s="395"/>
      <c r="BP27" s="396"/>
      <c r="BQ27" s="407">
        <f>IF(ISERROR(VLOOKUP(CH27,'単価設定'!$H$3:$K$4,2,FALSE)),"",VLOOKUP(CH27,'単価設定'!$H$3:$K$4,2,FALSE))</f>
      </c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9"/>
      <c r="CH27" s="424">
        <f t="shared" si="7"/>
      </c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6"/>
      <c r="CV27" s="427">
        <f>IF(ISERROR(VLOOKUP(CH27,'単価設定'!$H$3:$K$4,4,FALSE)),"",VLOOKUP(CH27,'単価設定'!$H$3:$K$4,4,FALSE))</f>
      </c>
      <c r="CW27" s="428"/>
      <c r="CX27" s="428"/>
      <c r="CY27" s="428"/>
      <c r="CZ27" s="428"/>
      <c r="DA27" s="428"/>
      <c r="DB27" s="428"/>
      <c r="DC27" s="428"/>
      <c r="DD27" s="428"/>
      <c r="DE27" s="429"/>
      <c r="DF27" s="430">
        <f t="shared" si="6"/>
      </c>
      <c r="DG27" s="431"/>
      <c r="DH27" s="431"/>
      <c r="DI27" s="432"/>
      <c r="DJ27" s="433">
        <f t="shared" si="4"/>
      </c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5"/>
      <c r="DV27" s="433">
        <f t="shared" si="5"/>
      </c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5"/>
      <c r="EH27" s="436"/>
      <c r="EI27" s="314"/>
      <c r="EJ27" s="437"/>
      <c r="EK27" s="438"/>
      <c r="EN27" s="26">
        <f t="shared" si="2"/>
        <v>0</v>
      </c>
    </row>
    <row r="28" spans="1:144" ht="18" customHeight="1">
      <c r="A28" s="342"/>
      <c r="B28" s="343"/>
      <c r="C28" s="343"/>
      <c r="D28" s="344">
        <f>IF(A28&lt;&gt;"",TEXT(DATE(YEAR('請求書'!$D$20),MONTH('請求書'!$D$20),$A28),"AAA"),"")</f>
      </c>
      <c r="E28" s="344"/>
      <c r="F28" s="345"/>
      <c r="G28" s="356"/>
      <c r="H28" s="357"/>
      <c r="I28" s="357"/>
      <c r="J28" s="357"/>
      <c r="K28" s="357"/>
      <c r="L28" s="357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9">
        <f t="shared" si="0"/>
        <v>0</v>
      </c>
      <c r="Z28" s="359"/>
      <c r="AA28" s="359"/>
      <c r="AB28" s="359"/>
      <c r="AC28" s="359"/>
      <c r="AD28" s="359"/>
      <c r="AE28" s="357"/>
      <c r="AF28" s="357"/>
      <c r="AG28" s="357"/>
      <c r="AH28" s="357"/>
      <c r="AI28" s="357"/>
      <c r="AJ28" s="360"/>
      <c r="AK28" s="361"/>
      <c r="AL28" s="362"/>
      <c r="AM28" s="362"/>
      <c r="AN28" s="362"/>
      <c r="AO28" s="363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3"/>
      <c r="BE28" s="26">
        <f t="shared" si="1"/>
      </c>
      <c r="BF28" s="26">
        <f>IF(ISERROR(VLOOKUP(BE28,'単価設定'!$G$3:$K$4,2,FALSE)),"",VLOOKUP(BE28,'単価設定'!$G$3:$K$4,2,FALSE))</f>
      </c>
      <c r="BG28" s="26">
        <f>IF(BF28&lt;&gt;"",IF(COUNTIF(BF$11:BF28,BF28)=1,ROW(),""),"")</f>
      </c>
      <c r="BH28" s="26">
        <f t="shared" si="3"/>
      </c>
      <c r="BN28" s="394"/>
      <c r="BO28" s="395"/>
      <c r="BP28" s="396"/>
      <c r="BQ28" s="407">
        <f>IF(ISERROR(VLOOKUP(CH28,'単価設定'!$H$3:$K$4,2,FALSE)),"",VLOOKUP(CH28,'単価設定'!$H$3:$K$4,2,FALSE))</f>
      </c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9"/>
      <c r="CH28" s="424">
        <f t="shared" si="7"/>
      </c>
      <c r="CI28" s="425"/>
      <c r="CJ28" s="425"/>
      <c r="CK28" s="425"/>
      <c r="CL28" s="425"/>
      <c r="CM28" s="425"/>
      <c r="CN28" s="425"/>
      <c r="CO28" s="425"/>
      <c r="CP28" s="425"/>
      <c r="CQ28" s="425"/>
      <c r="CR28" s="425"/>
      <c r="CS28" s="425"/>
      <c r="CT28" s="425"/>
      <c r="CU28" s="426"/>
      <c r="CV28" s="427">
        <f>IF(ISERROR(VLOOKUP(CH28,'単価設定'!$H$3:$K$4,4,FALSE)),"",VLOOKUP(CH28,'単価設定'!$H$3:$K$4,4,FALSE))</f>
      </c>
      <c r="CW28" s="428"/>
      <c r="CX28" s="428"/>
      <c r="CY28" s="428"/>
      <c r="CZ28" s="428"/>
      <c r="DA28" s="428"/>
      <c r="DB28" s="428"/>
      <c r="DC28" s="428"/>
      <c r="DD28" s="428"/>
      <c r="DE28" s="429"/>
      <c r="DF28" s="430">
        <f t="shared" si="6"/>
      </c>
      <c r="DG28" s="431"/>
      <c r="DH28" s="431"/>
      <c r="DI28" s="432"/>
      <c r="DJ28" s="433">
        <f t="shared" si="4"/>
      </c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5"/>
      <c r="DV28" s="433">
        <f t="shared" si="5"/>
      </c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5"/>
      <c r="EH28" s="436"/>
      <c r="EI28" s="314"/>
      <c r="EJ28" s="437"/>
      <c r="EK28" s="438"/>
      <c r="EN28" s="26">
        <f t="shared" si="2"/>
        <v>0</v>
      </c>
    </row>
    <row r="29" spans="1:144" ht="18" customHeight="1">
      <c r="A29" s="342"/>
      <c r="B29" s="343"/>
      <c r="C29" s="343"/>
      <c r="D29" s="344">
        <f>IF(A29&lt;&gt;"",TEXT(DATE(YEAR('請求書'!$D$20),MONTH('請求書'!$D$20),$A29),"AAA"),"")</f>
      </c>
      <c r="E29" s="344"/>
      <c r="F29" s="345"/>
      <c r="G29" s="356"/>
      <c r="H29" s="357"/>
      <c r="I29" s="357"/>
      <c r="J29" s="357"/>
      <c r="K29" s="357"/>
      <c r="L29" s="357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9">
        <f t="shared" si="0"/>
        <v>0</v>
      </c>
      <c r="Z29" s="359"/>
      <c r="AA29" s="359"/>
      <c r="AB29" s="359"/>
      <c r="AC29" s="359"/>
      <c r="AD29" s="359"/>
      <c r="AE29" s="357"/>
      <c r="AF29" s="357"/>
      <c r="AG29" s="357"/>
      <c r="AH29" s="357"/>
      <c r="AI29" s="357"/>
      <c r="AJ29" s="360"/>
      <c r="AK29" s="361"/>
      <c r="AL29" s="362"/>
      <c r="AM29" s="362"/>
      <c r="AN29" s="362"/>
      <c r="AO29" s="363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3"/>
      <c r="BE29" s="26">
        <f t="shared" si="1"/>
      </c>
      <c r="BF29" s="26">
        <f>IF(ISERROR(VLOOKUP(BE29,'単価設定'!$G$3:$K$4,2,FALSE)),"",VLOOKUP(BE29,'単価設定'!$G$3:$K$4,2,FALSE))</f>
      </c>
      <c r="BG29" s="26">
        <f>IF(BF29&lt;&gt;"",IF(COUNTIF(BF$11:BF29,BF29)=1,ROW(),""),"")</f>
      </c>
      <c r="BH29" s="26">
        <f t="shared" si="3"/>
      </c>
      <c r="BN29" s="394"/>
      <c r="BO29" s="395"/>
      <c r="BP29" s="396"/>
      <c r="BQ29" s="407">
        <f>IF(ISERROR(VLOOKUP(CH29,'単価設定'!$H$3:$K$4,2,FALSE)),"",VLOOKUP(CH29,'単価設定'!$H$3:$K$4,2,FALSE))</f>
      </c>
      <c r="BR29" s="408"/>
      <c r="BS29" s="408"/>
      <c r="BT29" s="408"/>
      <c r="BU29" s="408"/>
      <c r="BV29" s="408"/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9"/>
      <c r="CH29" s="424">
        <f t="shared" si="7"/>
      </c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6"/>
      <c r="CV29" s="427">
        <f>IF(ISERROR(VLOOKUP(CH29,'単価設定'!$H$3:$K$4,4,FALSE)),"",VLOOKUP(CH29,'単価設定'!$H$3:$K$4,4,FALSE))</f>
      </c>
      <c r="CW29" s="428"/>
      <c r="CX29" s="428"/>
      <c r="CY29" s="428"/>
      <c r="CZ29" s="428"/>
      <c r="DA29" s="428"/>
      <c r="DB29" s="428"/>
      <c r="DC29" s="428"/>
      <c r="DD29" s="428"/>
      <c r="DE29" s="429"/>
      <c r="DF29" s="430">
        <f t="shared" si="6"/>
      </c>
      <c r="DG29" s="431"/>
      <c r="DH29" s="431"/>
      <c r="DI29" s="432"/>
      <c r="DJ29" s="433">
        <f t="shared" si="4"/>
      </c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5"/>
      <c r="DV29" s="433">
        <f t="shared" si="5"/>
      </c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5"/>
      <c r="EH29" s="436"/>
      <c r="EI29" s="314"/>
      <c r="EJ29" s="437"/>
      <c r="EK29" s="438"/>
      <c r="EN29" s="26">
        <f t="shared" si="2"/>
        <v>0</v>
      </c>
    </row>
    <row r="30" spans="1:144" ht="18" customHeight="1">
      <c r="A30" s="342"/>
      <c r="B30" s="343"/>
      <c r="C30" s="343"/>
      <c r="D30" s="344">
        <f>IF(A30&lt;&gt;"",TEXT(DATE(YEAR('請求書'!$D$20),MONTH('請求書'!$D$20),$A30),"AAA"),"")</f>
      </c>
      <c r="E30" s="344"/>
      <c r="F30" s="345"/>
      <c r="G30" s="356"/>
      <c r="H30" s="357"/>
      <c r="I30" s="357"/>
      <c r="J30" s="357"/>
      <c r="K30" s="357"/>
      <c r="L30" s="357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9">
        <f t="shared" si="0"/>
        <v>0</v>
      </c>
      <c r="Z30" s="359"/>
      <c r="AA30" s="359"/>
      <c r="AB30" s="359"/>
      <c r="AC30" s="359"/>
      <c r="AD30" s="359"/>
      <c r="AE30" s="357"/>
      <c r="AF30" s="357"/>
      <c r="AG30" s="357"/>
      <c r="AH30" s="357"/>
      <c r="AI30" s="357"/>
      <c r="AJ30" s="360"/>
      <c r="AK30" s="361"/>
      <c r="AL30" s="362"/>
      <c r="AM30" s="362"/>
      <c r="AN30" s="362"/>
      <c r="AO30" s="363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3"/>
      <c r="BE30" s="26">
        <f t="shared" si="1"/>
      </c>
      <c r="BF30" s="26">
        <f>IF(ISERROR(VLOOKUP(BE30,'単価設定'!$G$3:$K$4,2,FALSE)),"",VLOOKUP(BE30,'単価設定'!$G$3:$K$4,2,FALSE))</f>
      </c>
      <c r="BG30" s="26">
        <f>IF(BF30&lt;&gt;"",IF(COUNTIF(BF$11:BF30,BF30)=1,ROW(),""),"")</f>
      </c>
      <c r="BH30" s="26">
        <f t="shared" si="3"/>
      </c>
      <c r="BN30" s="394"/>
      <c r="BO30" s="395"/>
      <c r="BP30" s="396"/>
      <c r="BQ30" s="407">
        <f>IF(ISERROR(VLOOKUP(CH30,'単価設定'!$H$3:$K$4,2,FALSE)),"",VLOOKUP(CH30,'単価設定'!$H$3:$K$4,2,FALSE))</f>
      </c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9"/>
      <c r="CH30" s="424">
        <f t="shared" si="7"/>
      </c>
      <c r="CI30" s="425"/>
      <c r="CJ30" s="425"/>
      <c r="CK30" s="425"/>
      <c r="CL30" s="425"/>
      <c r="CM30" s="425"/>
      <c r="CN30" s="425"/>
      <c r="CO30" s="425"/>
      <c r="CP30" s="425"/>
      <c r="CQ30" s="425"/>
      <c r="CR30" s="425"/>
      <c r="CS30" s="425"/>
      <c r="CT30" s="425"/>
      <c r="CU30" s="426"/>
      <c r="CV30" s="427">
        <f>IF(ISERROR(VLOOKUP(CH30,'単価設定'!$H$3:$K$4,4,FALSE)),"",VLOOKUP(CH30,'単価設定'!$H$3:$K$4,4,FALSE))</f>
      </c>
      <c r="CW30" s="428"/>
      <c r="CX30" s="428"/>
      <c r="CY30" s="428"/>
      <c r="CZ30" s="428"/>
      <c r="DA30" s="428"/>
      <c r="DB30" s="428"/>
      <c r="DC30" s="428"/>
      <c r="DD30" s="428"/>
      <c r="DE30" s="429"/>
      <c r="DF30" s="430">
        <f t="shared" si="6"/>
      </c>
      <c r="DG30" s="431"/>
      <c r="DH30" s="431"/>
      <c r="DI30" s="432"/>
      <c r="DJ30" s="433">
        <f t="shared" si="4"/>
      </c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5"/>
      <c r="DV30" s="433">
        <f t="shared" si="5"/>
      </c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5"/>
      <c r="EH30" s="436"/>
      <c r="EI30" s="314"/>
      <c r="EJ30" s="437"/>
      <c r="EK30" s="438"/>
      <c r="EN30" s="26">
        <f t="shared" si="2"/>
        <v>0</v>
      </c>
    </row>
    <row r="31" spans="1:144" ht="18" customHeight="1">
      <c r="A31" s="342"/>
      <c r="B31" s="343"/>
      <c r="C31" s="343"/>
      <c r="D31" s="344">
        <f>IF(A31&lt;&gt;"",TEXT(DATE(YEAR('請求書'!$D$20),MONTH('請求書'!$D$20),$A31),"AAA"),"")</f>
      </c>
      <c r="E31" s="344"/>
      <c r="F31" s="345"/>
      <c r="G31" s="356"/>
      <c r="H31" s="357"/>
      <c r="I31" s="357"/>
      <c r="J31" s="357"/>
      <c r="K31" s="357"/>
      <c r="L31" s="357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9">
        <f t="shared" si="0"/>
        <v>0</v>
      </c>
      <c r="Z31" s="359"/>
      <c r="AA31" s="359"/>
      <c r="AB31" s="359"/>
      <c r="AC31" s="359"/>
      <c r="AD31" s="359"/>
      <c r="AE31" s="357"/>
      <c r="AF31" s="357"/>
      <c r="AG31" s="357"/>
      <c r="AH31" s="357"/>
      <c r="AI31" s="357"/>
      <c r="AJ31" s="360"/>
      <c r="AK31" s="361"/>
      <c r="AL31" s="362"/>
      <c r="AM31" s="362"/>
      <c r="AN31" s="362"/>
      <c r="AO31" s="363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3"/>
      <c r="BE31" s="26">
        <f t="shared" si="1"/>
      </c>
      <c r="BF31" s="26">
        <f>IF(ISERROR(VLOOKUP(BE31,'単価設定'!$G$3:$K$4,2,FALSE)),"",VLOOKUP(BE31,'単価設定'!$G$3:$K$4,2,FALSE))</f>
      </c>
      <c r="BG31" s="26">
        <f>IF(BF31&lt;&gt;"",IF(COUNTIF(BF$11:BF31,BF31)=1,ROW(),""),"")</f>
      </c>
      <c r="BH31" s="26">
        <f t="shared" si="3"/>
      </c>
      <c r="BN31" s="394"/>
      <c r="BO31" s="395"/>
      <c r="BP31" s="396"/>
      <c r="BQ31" s="407">
        <f>IF(ISERROR(VLOOKUP(CH31,'単価設定'!$H$3:$K$4,2,FALSE)),"",VLOOKUP(CH31,'単価設定'!$H$3:$K$4,2,FALSE))</f>
      </c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9"/>
      <c r="CH31" s="424">
        <f t="shared" si="7"/>
      </c>
      <c r="CI31" s="425"/>
      <c r="CJ31" s="425"/>
      <c r="CK31" s="425"/>
      <c r="CL31" s="425"/>
      <c r="CM31" s="425"/>
      <c r="CN31" s="425"/>
      <c r="CO31" s="425"/>
      <c r="CP31" s="425"/>
      <c r="CQ31" s="425"/>
      <c r="CR31" s="425"/>
      <c r="CS31" s="425"/>
      <c r="CT31" s="425"/>
      <c r="CU31" s="426"/>
      <c r="CV31" s="427">
        <f>IF(ISERROR(VLOOKUP(CH31,'単価設定'!$H$3:$K$4,4,FALSE)),"",VLOOKUP(CH31,'単価設定'!$H$3:$K$4,4,FALSE))</f>
      </c>
      <c r="CW31" s="428"/>
      <c r="CX31" s="428"/>
      <c r="CY31" s="428"/>
      <c r="CZ31" s="428"/>
      <c r="DA31" s="428"/>
      <c r="DB31" s="428"/>
      <c r="DC31" s="428"/>
      <c r="DD31" s="428"/>
      <c r="DE31" s="429"/>
      <c r="DF31" s="430">
        <f t="shared" si="6"/>
      </c>
      <c r="DG31" s="431"/>
      <c r="DH31" s="431"/>
      <c r="DI31" s="432"/>
      <c r="DJ31" s="433">
        <f t="shared" si="4"/>
      </c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5"/>
      <c r="DV31" s="433">
        <f t="shared" si="5"/>
      </c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5"/>
      <c r="EH31" s="436"/>
      <c r="EI31" s="314"/>
      <c r="EJ31" s="437"/>
      <c r="EK31" s="438"/>
      <c r="EN31" s="26">
        <f t="shared" si="2"/>
        <v>0</v>
      </c>
    </row>
    <row r="32" spans="1:144" ht="18" customHeight="1">
      <c r="A32" s="342"/>
      <c r="B32" s="343"/>
      <c r="C32" s="343"/>
      <c r="D32" s="344">
        <f>IF(A32&lt;&gt;"",TEXT(DATE(YEAR('請求書'!$D$20),MONTH('請求書'!$D$20),$A32),"AAA"),"")</f>
      </c>
      <c r="E32" s="344"/>
      <c r="F32" s="345"/>
      <c r="G32" s="356"/>
      <c r="H32" s="357"/>
      <c r="I32" s="357"/>
      <c r="J32" s="357"/>
      <c r="K32" s="357"/>
      <c r="L32" s="357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9">
        <f t="shared" si="0"/>
        <v>0</v>
      </c>
      <c r="Z32" s="359"/>
      <c r="AA32" s="359"/>
      <c r="AB32" s="359"/>
      <c r="AC32" s="359"/>
      <c r="AD32" s="359"/>
      <c r="AE32" s="357"/>
      <c r="AF32" s="357"/>
      <c r="AG32" s="357"/>
      <c r="AH32" s="357"/>
      <c r="AI32" s="357"/>
      <c r="AJ32" s="360"/>
      <c r="AK32" s="361"/>
      <c r="AL32" s="362"/>
      <c r="AM32" s="362"/>
      <c r="AN32" s="362"/>
      <c r="AO32" s="363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3"/>
      <c r="BE32" s="26">
        <f t="shared" si="1"/>
      </c>
      <c r="BF32" s="26">
        <f>IF(ISERROR(VLOOKUP(BE32,'単価設定'!$G$3:$K$4,2,FALSE)),"",VLOOKUP(BE32,'単価設定'!$G$3:$K$4,2,FALSE))</f>
      </c>
      <c r="BG32" s="26">
        <f>IF(BF32&lt;&gt;"",IF(COUNTIF(BF$11:BF32,BF32)=1,ROW(),""),"")</f>
      </c>
      <c r="BH32" s="26">
        <f t="shared" si="3"/>
      </c>
      <c r="BN32" s="394"/>
      <c r="BO32" s="395"/>
      <c r="BP32" s="396"/>
      <c r="BQ32" s="407">
        <f>IF(ISERROR(VLOOKUP(CH32,'単価設定'!$H$3:$K$4,2,FALSE)),"",VLOOKUP(CH32,'単価設定'!$H$3:$K$4,2,FALSE))</f>
      </c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9"/>
      <c r="CH32" s="424">
        <f t="shared" si="7"/>
      </c>
      <c r="CI32" s="425"/>
      <c r="CJ32" s="425"/>
      <c r="CK32" s="425"/>
      <c r="CL32" s="425"/>
      <c r="CM32" s="425"/>
      <c r="CN32" s="425"/>
      <c r="CO32" s="425"/>
      <c r="CP32" s="425"/>
      <c r="CQ32" s="425"/>
      <c r="CR32" s="425"/>
      <c r="CS32" s="425"/>
      <c r="CT32" s="425"/>
      <c r="CU32" s="426"/>
      <c r="CV32" s="427">
        <f>IF(ISERROR(VLOOKUP(CH32,'単価設定'!$H$3:$K$4,4,FALSE)),"",VLOOKUP(CH32,'単価設定'!$H$3:$K$4,4,FALSE))</f>
      </c>
      <c r="CW32" s="428"/>
      <c r="CX32" s="428"/>
      <c r="CY32" s="428"/>
      <c r="CZ32" s="428"/>
      <c r="DA32" s="428"/>
      <c r="DB32" s="428"/>
      <c r="DC32" s="428"/>
      <c r="DD32" s="428"/>
      <c r="DE32" s="429"/>
      <c r="DF32" s="430">
        <f t="shared" si="6"/>
      </c>
      <c r="DG32" s="431"/>
      <c r="DH32" s="431"/>
      <c r="DI32" s="432"/>
      <c r="DJ32" s="433">
        <f t="shared" si="4"/>
      </c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5"/>
      <c r="DV32" s="433">
        <f t="shared" si="5"/>
      </c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5"/>
      <c r="EH32" s="436"/>
      <c r="EI32" s="314"/>
      <c r="EJ32" s="437"/>
      <c r="EK32" s="438"/>
      <c r="EN32" s="26">
        <f t="shared" si="2"/>
        <v>0</v>
      </c>
    </row>
    <row r="33" spans="1:144" ht="18" customHeight="1">
      <c r="A33" s="342"/>
      <c r="B33" s="343"/>
      <c r="C33" s="343"/>
      <c r="D33" s="344">
        <f>IF(A33&lt;&gt;"",TEXT(DATE(YEAR('請求書'!$D$20),MONTH('請求書'!$D$20),$A33),"AAA"),"")</f>
      </c>
      <c r="E33" s="344"/>
      <c r="F33" s="345"/>
      <c r="G33" s="356"/>
      <c r="H33" s="357"/>
      <c r="I33" s="357"/>
      <c r="J33" s="357"/>
      <c r="K33" s="357"/>
      <c r="L33" s="357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9">
        <f t="shared" si="0"/>
        <v>0</v>
      </c>
      <c r="Z33" s="359"/>
      <c r="AA33" s="359"/>
      <c r="AB33" s="359"/>
      <c r="AC33" s="359"/>
      <c r="AD33" s="359"/>
      <c r="AE33" s="357"/>
      <c r="AF33" s="357"/>
      <c r="AG33" s="357"/>
      <c r="AH33" s="357"/>
      <c r="AI33" s="357"/>
      <c r="AJ33" s="360"/>
      <c r="AK33" s="361"/>
      <c r="AL33" s="362"/>
      <c r="AM33" s="362"/>
      <c r="AN33" s="362"/>
      <c r="AO33" s="363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3"/>
      <c r="BE33" s="26">
        <f t="shared" si="1"/>
      </c>
      <c r="BF33" s="26">
        <f>IF(ISERROR(VLOOKUP(BE33,'単価設定'!$G$3:$K$4,2,FALSE)),"",VLOOKUP(BE33,'単価設定'!$G$3:$K$4,2,FALSE))</f>
      </c>
      <c r="BG33" s="26">
        <f>IF(BF33&lt;&gt;"",IF(COUNTIF(BF$11:BF33,BF33)=1,ROW(),""),"")</f>
      </c>
      <c r="BH33" s="26">
        <f t="shared" si="3"/>
      </c>
      <c r="BN33" s="394"/>
      <c r="BO33" s="395"/>
      <c r="BP33" s="396"/>
      <c r="BQ33" s="407">
        <f>IF(ISERROR(VLOOKUP(CH33,'単価設定'!$H$3:$K$4,2,FALSE)),"",VLOOKUP(CH33,'単価設定'!$H$3:$K$4,2,FALSE))</f>
      </c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9"/>
      <c r="CH33" s="424">
        <f t="shared" si="7"/>
      </c>
      <c r="CI33" s="425"/>
      <c r="CJ33" s="425"/>
      <c r="CK33" s="425"/>
      <c r="CL33" s="425"/>
      <c r="CM33" s="425"/>
      <c r="CN33" s="425"/>
      <c r="CO33" s="425"/>
      <c r="CP33" s="425"/>
      <c r="CQ33" s="425"/>
      <c r="CR33" s="425"/>
      <c r="CS33" s="425"/>
      <c r="CT33" s="425"/>
      <c r="CU33" s="426"/>
      <c r="CV33" s="427">
        <f>IF(ISERROR(VLOOKUP(CH33,'単価設定'!$H$3:$K$4,4,FALSE)),"",VLOOKUP(CH33,'単価設定'!$H$3:$K$4,4,FALSE))</f>
      </c>
      <c r="CW33" s="428"/>
      <c r="CX33" s="428"/>
      <c r="CY33" s="428"/>
      <c r="CZ33" s="428"/>
      <c r="DA33" s="428"/>
      <c r="DB33" s="428"/>
      <c r="DC33" s="428"/>
      <c r="DD33" s="428"/>
      <c r="DE33" s="429"/>
      <c r="DF33" s="430">
        <f t="shared" si="6"/>
      </c>
      <c r="DG33" s="431"/>
      <c r="DH33" s="431"/>
      <c r="DI33" s="432"/>
      <c r="DJ33" s="433">
        <f t="shared" si="4"/>
      </c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5"/>
      <c r="DV33" s="433">
        <f t="shared" si="5"/>
      </c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5"/>
      <c r="EH33" s="436"/>
      <c r="EI33" s="314"/>
      <c r="EJ33" s="437"/>
      <c r="EK33" s="438"/>
      <c r="EN33" s="26">
        <f t="shared" si="2"/>
        <v>0</v>
      </c>
    </row>
    <row r="34" spans="1:144" ht="18" customHeight="1">
      <c r="A34" s="342"/>
      <c r="B34" s="343"/>
      <c r="C34" s="343"/>
      <c r="D34" s="344">
        <f>IF(A34&lt;&gt;"",TEXT(DATE(YEAR('請求書'!$D$20),MONTH('請求書'!$D$20),$A34),"AAA"),"")</f>
      </c>
      <c r="E34" s="344"/>
      <c r="F34" s="345"/>
      <c r="G34" s="356"/>
      <c r="H34" s="357"/>
      <c r="I34" s="357"/>
      <c r="J34" s="357"/>
      <c r="K34" s="357"/>
      <c r="L34" s="357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9">
        <f t="shared" si="0"/>
        <v>0</v>
      </c>
      <c r="Z34" s="359"/>
      <c r="AA34" s="359"/>
      <c r="AB34" s="359"/>
      <c r="AC34" s="359"/>
      <c r="AD34" s="359"/>
      <c r="AE34" s="357"/>
      <c r="AF34" s="357"/>
      <c r="AG34" s="357"/>
      <c r="AH34" s="357"/>
      <c r="AI34" s="357"/>
      <c r="AJ34" s="360"/>
      <c r="AK34" s="361"/>
      <c r="AL34" s="362"/>
      <c r="AM34" s="362"/>
      <c r="AN34" s="362"/>
      <c r="AO34" s="363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363"/>
      <c r="BE34" s="26">
        <f t="shared" si="1"/>
      </c>
      <c r="BF34" s="26">
        <f>IF(ISERROR(VLOOKUP(BE34,'単価設定'!$G$3:$K$4,2,FALSE)),"",VLOOKUP(BE34,'単価設定'!$G$3:$K$4,2,FALSE))</f>
      </c>
      <c r="BG34" s="26">
        <f>IF(BF34&lt;&gt;"",IF(COUNTIF(BF$11:BF34,BF34)=1,ROW(),""),"")</f>
      </c>
      <c r="BH34" s="26">
        <f t="shared" si="3"/>
      </c>
      <c r="BN34" s="394"/>
      <c r="BO34" s="395"/>
      <c r="BP34" s="396"/>
      <c r="BQ34" s="407">
        <f>IF(ISERROR(VLOOKUP(CH34,'単価設定'!$H$3:$K$4,2,FALSE)),"",VLOOKUP(CH34,'単価設定'!$H$3:$K$4,2,FALSE))</f>
      </c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9"/>
      <c r="CH34" s="424">
        <f t="shared" si="7"/>
      </c>
      <c r="CI34" s="425"/>
      <c r="CJ34" s="425"/>
      <c r="CK34" s="425"/>
      <c r="CL34" s="425"/>
      <c r="CM34" s="425"/>
      <c r="CN34" s="425"/>
      <c r="CO34" s="425"/>
      <c r="CP34" s="425"/>
      <c r="CQ34" s="425"/>
      <c r="CR34" s="425"/>
      <c r="CS34" s="425"/>
      <c r="CT34" s="425"/>
      <c r="CU34" s="426"/>
      <c r="CV34" s="427">
        <f>IF(ISERROR(VLOOKUP(CH34,'単価設定'!$H$3:$K$4,4,FALSE)),"",VLOOKUP(CH34,'単価設定'!$H$3:$K$4,4,FALSE))</f>
      </c>
      <c r="CW34" s="428"/>
      <c r="CX34" s="428"/>
      <c r="CY34" s="428"/>
      <c r="CZ34" s="428"/>
      <c r="DA34" s="428"/>
      <c r="DB34" s="428"/>
      <c r="DC34" s="428"/>
      <c r="DD34" s="428"/>
      <c r="DE34" s="429"/>
      <c r="DF34" s="430">
        <f t="shared" si="6"/>
      </c>
      <c r="DG34" s="431"/>
      <c r="DH34" s="431"/>
      <c r="DI34" s="432"/>
      <c r="DJ34" s="433">
        <f t="shared" si="4"/>
      </c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5"/>
      <c r="DV34" s="433">
        <f t="shared" si="5"/>
      </c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5"/>
      <c r="EH34" s="436"/>
      <c r="EI34" s="314"/>
      <c r="EJ34" s="437"/>
      <c r="EK34" s="438"/>
      <c r="EN34" s="26">
        <f t="shared" si="2"/>
        <v>0</v>
      </c>
    </row>
    <row r="35" spans="1:144" ht="18" customHeight="1" thickBot="1">
      <c r="A35" s="342"/>
      <c r="B35" s="343"/>
      <c r="C35" s="343"/>
      <c r="D35" s="344">
        <f>IF(A35&lt;&gt;"",TEXT(DATE(YEAR('請求書'!$D$20),MONTH('請求書'!$D$20),$A35),"AAA"),"")</f>
      </c>
      <c r="E35" s="344"/>
      <c r="F35" s="345"/>
      <c r="G35" s="356"/>
      <c r="H35" s="357"/>
      <c r="I35" s="357"/>
      <c r="J35" s="357"/>
      <c r="K35" s="357"/>
      <c r="L35" s="357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9">
        <f t="shared" si="0"/>
        <v>0</v>
      </c>
      <c r="Z35" s="359"/>
      <c r="AA35" s="359"/>
      <c r="AB35" s="359"/>
      <c r="AC35" s="359"/>
      <c r="AD35" s="359"/>
      <c r="AE35" s="357"/>
      <c r="AF35" s="357"/>
      <c r="AG35" s="357"/>
      <c r="AH35" s="357"/>
      <c r="AI35" s="357"/>
      <c r="AJ35" s="360"/>
      <c r="AK35" s="361"/>
      <c r="AL35" s="362"/>
      <c r="AM35" s="362"/>
      <c r="AN35" s="362"/>
      <c r="AO35" s="363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3"/>
      <c r="BE35" s="26">
        <f t="shared" si="1"/>
      </c>
      <c r="BF35" s="26">
        <f>IF(ISERROR(VLOOKUP(BE35,'単価設定'!$G$3:$K$4,2,FALSE)),"",VLOOKUP(BE35,'単価設定'!$G$3:$K$4,2,FALSE))</f>
      </c>
      <c r="BG35" s="26">
        <f>IF(BF35&lt;&gt;"",IF(COUNTIF(BF$11:BF35,BF35)=1,ROW(),""),"")</f>
      </c>
      <c r="BH35" s="26">
        <f t="shared" si="3"/>
      </c>
      <c r="BN35" s="397"/>
      <c r="BO35" s="398"/>
      <c r="BP35" s="399"/>
      <c r="BQ35" s="439">
        <f>IF(ISERROR(VLOOKUP(CH35,'単価設定'!$H$3:$K$4,2,FALSE)),"",VLOOKUP(CH35,'単価設定'!$H$3:$K$4,2,FALSE))</f>
      </c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1"/>
      <c r="CH35" s="442">
        <f>IF(DF35="","","059900")</f>
      </c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4"/>
      <c r="CV35" s="445">
        <f>IF(ISERROR(VLOOKUP(CH35,'単価設定'!$H$3:$K$4,4,FALSE)),"",VLOOKUP(CH35,'単価設定'!$H$3:$K$4,4,FALSE))</f>
      </c>
      <c r="CW35" s="446"/>
      <c r="CX35" s="446"/>
      <c r="CY35" s="446"/>
      <c r="CZ35" s="446"/>
      <c r="DA35" s="446"/>
      <c r="DB35" s="446"/>
      <c r="DC35" s="446"/>
      <c r="DD35" s="446"/>
      <c r="DE35" s="447"/>
      <c r="DF35" s="448">
        <f>IF(TEXT(CM17,"0000000000")=TEXT(DH7,"0000000000"),1,"")</f>
      </c>
      <c r="DG35" s="449"/>
      <c r="DH35" s="449"/>
      <c r="DI35" s="450"/>
      <c r="DJ35" s="451">
        <f t="shared" si="4"/>
      </c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3"/>
      <c r="DV35" s="451">
        <f>IF(CH35="","",0)</f>
      </c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3"/>
      <c r="EH35" s="454"/>
      <c r="EI35" s="455"/>
      <c r="EJ35" s="456"/>
      <c r="EK35" s="457"/>
      <c r="EN35" s="26">
        <f t="shared" si="2"/>
        <v>0</v>
      </c>
    </row>
    <row r="36" spans="1:144" ht="18" customHeight="1" thickBot="1">
      <c r="A36" s="342"/>
      <c r="B36" s="343"/>
      <c r="C36" s="343"/>
      <c r="D36" s="344">
        <f>IF(A36&lt;&gt;"",TEXT(DATE(YEAR('請求書'!$D$20),MONTH('請求書'!$D$20),$A36),"AAA"),"")</f>
      </c>
      <c r="E36" s="344"/>
      <c r="F36" s="345"/>
      <c r="G36" s="356"/>
      <c r="H36" s="357"/>
      <c r="I36" s="357"/>
      <c r="J36" s="357"/>
      <c r="K36" s="357"/>
      <c r="L36" s="357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9">
        <f t="shared" si="0"/>
        <v>0</v>
      </c>
      <c r="Z36" s="359"/>
      <c r="AA36" s="359"/>
      <c r="AB36" s="359"/>
      <c r="AC36" s="359"/>
      <c r="AD36" s="359"/>
      <c r="AE36" s="357"/>
      <c r="AF36" s="357"/>
      <c r="AG36" s="357"/>
      <c r="AH36" s="357"/>
      <c r="AI36" s="357"/>
      <c r="AJ36" s="360"/>
      <c r="AK36" s="361"/>
      <c r="AL36" s="362"/>
      <c r="AM36" s="362"/>
      <c r="AN36" s="362"/>
      <c r="AO36" s="363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3"/>
      <c r="BE36" s="26">
        <f t="shared" si="1"/>
      </c>
      <c r="BF36" s="26">
        <f>IF(ISERROR(VLOOKUP(BE36,'単価設定'!$G$3:$K$4,2,FALSE)),"",VLOOKUP(BE36,'単価設定'!$G$3:$K$4,2,FALSE))</f>
      </c>
      <c r="BG36" s="26">
        <f>IF(BF36&lt;&gt;"",IF(COUNTIF(BF$11:BF36,BF36)=1,ROW(),""),"")</f>
      </c>
      <c r="BH36" s="26">
        <f t="shared" si="3"/>
      </c>
      <c r="BN36" s="458" t="s">
        <v>51</v>
      </c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0"/>
      <c r="DH36" s="460"/>
      <c r="DI36" s="461"/>
      <c r="DJ36" s="462">
        <f>SUM(DJ21:DU35)</f>
        <v>39390</v>
      </c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4"/>
      <c r="DV36" s="462">
        <f>SUM(DV21:EG35)</f>
        <v>3939</v>
      </c>
      <c r="DW36" s="463"/>
      <c r="DX36" s="463"/>
      <c r="DY36" s="463"/>
      <c r="DZ36" s="463"/>
      <c r="EA36" s="463"/>
      <c r="EB36" s="463"/>
      <c r="EC36" s="463"/>
      <c r="ED36" s="463"/>
      <c r="EE36" s="463"/>
      <c r="EF36" s="463"/>
      <c r="EG36" s="464"/>
      <c r="EH36" s="465" t="s">
        <v>143</v>
      </c>
      <c r="EI36" s="380"/>
      <c r="EJ36" s="380"/>
      <c r="EK36" s="466"/>
      <c r="EN36" s="26">
        <f t="shared" si="2"/>
        <v>0</v>
      </c>
    </row>
    <row r="37" spans="1:144" ht="18" customHeight="1" thickBot="1">
      <c r="A37" s="342"/>
      <c r="B37" s="343"/>
      <c r="C37" s="343"/>
      <c r="D37" s="344">
        <f>IF(A37&lt;&gt;"",TEXT(DATE(YEAR('請求書'!$D$20),MONTH('請求書'!$D$20),$A37),"AAA"),"")</f>
      </c>
      <c r="E37" s="344"/>
      <c r="F37" s="345"/>
      <c r="G37" s="356"/>
      <c r="H37" s="357"/>
      <c r="I37" s="357"/>
      <c r="J37" s="357"/>
      <c r="K37" s="357"/>
      <c r="L37" s="357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9">
        <f t="shared" si="0"/>
        <v>0</v>
      </c>
      <c r="Z37" s="359"/>
      <c r="AA37" s="359"/>
      <c r="AB37" s="359"/>
      <c r="AC37" s="359"/>
      <c r="AD37" s="359"/>
      <c r="AE37" s="357"/>
      <c r="AF37" s="357"/>
      <c r="AG37" s="357"/>
      <c r="AH37" s="357"/>
      <c r="AI37" s="357"/>
      <c r="AJ37" s="360"/>
      <c r="AK37" s="361"/>
      <c r="AL37" s="362"/>
      <c r="AM37" s="362"/>
      <c r="AN37" s="362"/>
      <c r="AO37" s="363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3"/>
      <c r="BE37" s="26">
        <f t="shared" si="1"/>
      </c>
      <c r="BF37" s="26">
        <f>IF(ISERROR(VLOOKUP(BE37,'単価設定'!$G$3:$K$4,2,FALSE)),"",VLOOKUP(BE37,'単価設定'!$G$3:$K$4,2,FALSE))</f>
      </c>
      <c r="BG37" s="26">
        <f>IF(BF37&lt;&gt;"",IF(COUNTIF(BF$11:BF37,BF37)=1,ROW(),""),"")</f>
      </c>
      <c r="BH37" s="26">
        <f t="shared" si="3"/>
      </c>
      <c r="EN37" s="26">
        <f t="shared" si="2"/>
        <v>0</v>
      </c>
    </row>
    <row r="38" spans="1:144" ht="18" customHeight="1" thickBot="1">
      <c r="A38" s="342"/>
      <c r="B38" s="343"/>
      <c r="C38" s="343"/>
      <c r="D38" s="344">
        <f>IF(A38&lt;&gt;"",TEXT(DATE(YEAR('請求書'!$D$20),MONTH('請求書'!$D$20),$A38),"AAA"),"")</f>
      </c>
      <c r="E38" s="344"/>
      <c r="F38" s="345"/>
      <c r="G38" s="356"/>
      <c r="H38" s="357"/>
      <c r="I38" s="357"/>
      <c r="J38" s="357"/>
      <c r="K38" s="357"/>
      <c r="L38" s="357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9">
        <f t="shared" si="0"/>
        <v>0</v>
      </c>
      <c r="Z38" s="359"/>
      <c r="AA38" s="359"/>
      <c r="AB38" s="359"/>
      <c r="AC38" s="359"/>
      <c r="AD38" s="359"/>
      <c r="AE38" s="357"/>
      <c r="AF38" s="357"/>
      <c r="AG38" s="357"/>
      <c r="AH38" s="357"/>
      <c r="AI38" s="357"/>
      <c r="AJ38" s="360"/>
      <c r="AK38" s="361"/>
      <c r="AL38" s="362"/>
      <c r="AM38" s="362"/>
      <c r="AN38" s="362"/>
      <c r="AO38" s="363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3"/>
      <c r="BE38" s="26">
        <f t="shared" si="1"/>
      </c>
      <c r="BF38" s="26">
        <f>IF(ISERROR(VLOOKUP(BE38,'単価設定'!$G$3:$K$4,2,FALSE)),"",VLOOKUP(BE38,'単価設定'!$G$3:$K$4,2,FALSE))</f>
      </c>
      <c r="BG38" s="26">
        <f>IF(BF38&lt;&gt;"",IF(COUNTIF(BF$11:BF38,BF38)=1,ROW(),""),"")</f>
      </c>
      <c r="BH38" s="26">
        <f t="shared" si="3"/>
      </c>
      <c r="BN38" s="467" t="s">
        <v>37</v>
      </c>
      <c r="BO38" s="468"/>
      <c r="BP38" s="469"/>
      <c r="BQ38" s="368" t="s">
        <v>52</v>
      </c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76" t="s">
        <v>53</v>
      </c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466"/>
      <c r="DK38" s="368" t="s">
        <v>17</v>
      </c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0"/>
      <c r="EB38" s="460"/>
      <c r="EC38" s="460"/>
      <c r="ED38" s="460"/>
      <c r="EE38" s="460"/>
      <c r="EF38" s="460"/>
      <c r="EG38" s="460"/>
      <c r="EH38" s="460"/>
      <c r="EI38" s="460"/>
      <c r="EJ38" s="460"/>
      <c r="EK38" s="461"/>
      <c r="EN38" s="26">
        <f t="shared" si="2"/>
        <v>0</v>
      </c>
    </row>
    <row r="39" spans="1:144" ht="18" customHeight="1">
      <c r="A39" s="342"/>
      <c r="B39" s="343"/>
      <c r="C39" s="343"/>
      <c r="D39" s="344">
        <f>IF(A39&lt;&gt;"",TEXT(DATE(YEAR('請求書'!$D$20),MONTH('請求書'!$D$20),$A39),"AAA"),"")</f>
      </c>
      <c r="E39" s="344"/>
      <c r="F39" s="345"/>
      <c r="G39" s="356"/>
      <c r="H39" s="357"/>
      <c r="I39" s="357"/>
      <c r="J39" s="357"/>
      <c r="K39" s="357"/>
      <c r="L39" s="357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9">
        <f t="shared" si="0"/>
        <v>0</v>
      </c>
      <c r="Z39" s="359"/>
      <c r="AA39" s="359"/>
      <c r="AB39" s="359"/>
      <c r="AC39" s="359"/>
      <c r="AD39" s="359"/>
      <c r="AE39" s="357"/>
      <c r="AF39" s="357"/>
      <c r="AG39" s="357"/>
      <c r="AH39" s="357"/>
      <c r="AI39" s="357"/>
      <c r="AJ39" s="360"/>
      <c r="AK39" s="361"/>
      <c r="AL39" s="362"/>
      <c r="AM39" s="362"/>
      <c r="AN39" s="362"/>
      <c r="AO39" s="363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3"/>
      <c r="BE39" s="26">
        <f t="shared" si="1"/>
      </c>
      <c r="BF39" s="26">
        <f>IF(ISERROR(VLOOKUP(BE39,'単価設定'!$G$3:$K$4,2,FALSE)),"",VLOOKUP(BE39,'単価設定'!$G$3:$K$4,2,FALSE))</f>
      </c>
      <c r="BG39" s="26">
        <f>IF(BF39&lt;&gt;"",IF(COUNTIF(BF$11:BF39,BF39)=1,ROW(),""),"")</f>
      </c>
      <c r="BH39" s="26">
        <f t="shared" si="3"/>
      </c>
      <c r="BN39" s="470"/>
      <c r="BO39" s="471"/>
      <c r="BP39" s="472"/>
      <c r="BQ39" s="403" t="s">
        <v>54</v>
      </c>
      <c r="BR39" s="477"/>
      <c r="BS39" s="477"/>
      <c r="BT39" s="477"/>
      <c r="BU39" s="477"/>
      <c r="BV39" s="477"/>
      <c r="BW39" s="477"/>
      <c r="BX39" s="477"/>
      <c r="BY39" s="477"/>
      <c r="BZ39" s="477"/>
      <c r="CA39" s="477"/>
      <c r="CB39" s="477"/>
      <c r="CC39" s="477"/>
      <c r="CD39" s="477"/>
      <c r="CE39" s="477"/>
      <c r="CF39" s="477"/>
      <c r="CG39" s="477"/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7"/>
      <c r="CV39" s="477"/>
      <c r="CW39" s="477"/>
      <c r="CX39" s="478"/>
      <c r="CY39" s="479">
        <f>IF(ISERROR(DJ36),0,DJ36)</f>
        <v>39390</v>
      </c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1"/>
      <c r="DK39" s="487"/>
      <c r="DL39" s="477"/>
      <c r="DM39" s="477"/>
      <c r="DN39" s="477"/>
      <c r="DO39" s="477"/>
      <c r="DP39" s="477"/>
      <c r="DQ39" s="477"/>
      <c r="DR39" s="477"/>
      <c r="DS39" s="477"/>
      <c r="DT39" s="477"/>
      <c r="DU39" s="477"/>
      <c r="DV39" s="477"/>
      <c r="DW39" s="477"/>
      <c r="DX39" s="477"/>
      <c r="DY39" s="477"/>
      <c r="DZ39" s="477"/>
      <c r="EA39" s="477"/>
      <c r="EB39" s="477"/>
      <c r="EC39" s="477"/>
      <c r="ED39" s="477"/>
      <c r="EE39" s="477"/>
      <c r="EF39" s="477"/>
      <c r="EG39" s="477"/>
      <c r="EH39" s="477"/>
      <c r="EI39" s="477"/>
      <c r="EJ39" s="477"/>
      <c r="EK39" s="488"/>
      <c r="EN39" s="26">
        <f t="shared" si="2"/>
        <v>0</v>
      </c>
    </row>
    <row r="40" spans="1:144" ht="18" customHeight="1" thickBot="1">
      <c r="A40" s="489"/>
      <c r="B40" s="490"/>
      <c r="C40" s="490"/>
      <c r="D40" s="491">
        <f>IF(A40&lt;&gt;"",TEXT(DATE(YEAR('請求書'!$D$20),MONTH('請求書'!$D$20),$A40),"AAA"),"")</f>
      </c>
      <c r="E40" s="491"/>
      <c r="F40" s="492"/>
      <c r="G40" s="493"/>
      <c r="H40" s="494"/>
      <c r="I40" s="494"/>
      <c r="J40" s="494"/>
      <c r="K40" s="494"/>
      <c r="L40" s="494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6">
        <f t="shared" si="0"/>
        <v>0</v>
      </c>
      <c r="Z40" s="496"/>
      <c r="AA40" s="496"/>
      <c r="AB40" s="496"/>
      <c r="AC40" s="496"/>
      <c r="AD40" s="496"/>
      <c r="AE40" s="494"/>
      <c r="AF40" s="494"/>
      <c r="AG40" s="494"/>
      <c r="AH40" s="494"/>
      <c r="AI40" s="494"/>
      <c r="AJ40" s="497"/>
      <c r="AK40" s="498"/>
      <c r="AL40" s="499"/>
      <c r="AM40" s="499"/>
      <c r="AN40" s="499"/>
      <c r="AO40" s="500"/>
      <c r="AP40" s="499"/>
      <c r="AQ40" s="499"/>
      <c r="AR40" s="499"/>
      <c r="AS40" s="499"/>
      <c r="AT40" s="499"/>
      <c r="AU40" s="499"/>
      <c r="AV40" s="499"/>
      <c r="AW40" s="499"/>
      <c r="AX40" s="499"/>
      <c r="AY40" s="499"/>
      <c r="AZ40" s="499"/>
      <c r="BA40" s="499"/>
      <c r="BB40" s="499"/>
      <c r="BC40" s="499"/>
      <c r="BD40" s="500"/>
      <c r="BE40" s="26">
        <f t="shared" si="1"/>
      </c>
      <c r="BF40" s="26">
        <f>IF(ISERROR(VLOOKUP(BE40,'単価設定'!$G$3:$K$4,2,FALSE)),"",VLOOKUP(BE40,'単価設定'!$G$3:$K$4,2,FALSE))</f>
      </c>
      <c r="BG40" s="26">
        <f>IF(BF40&lt;&gt;"",IF(COUNTIF(BF$11:BF40,BF40)=1,ROW(),""),"")</f>
      </c>
      <c r="BH40" s="26">
        <f t="shared" si="3"/>
      </c>
      <c r="BM40" s="52"/>
      <c r="BN40" s="470"/>
      <c r="BO40" s="471"/>
      <c r="BP40" s="472"/>
      <c r="BQ40" s="430" t="s">
        <v>55</v>
      </c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3"/>
      <c r="CY40" s="484">
        <f>IF(EB17&lt;&gt;"",EB17,IF(DV36&gt;CF15,CF15,DV36))</f>
        <v>3939</v>
      </c>
      <c r="CZ40" s="485"/>
      <c r="DA40" s="485"/>
      <c r="DB40" s="485"/>
      <c r="DC40" s="485"/>
      <c r="DD40" s="485"/>
      <c r="DE40" s="485"/>
      <c r="DF40" s="485"/>
      <c r="DG40" s="485"/>
      <c r="DH40" s="485"/>
      <c r="DI40" s="485"/>
      <c r="DJ40" s="486"/>
      <c r="DK40" s="501" t="s">
        <v>56</v>
      </c>
      <c r="DL40" s="502"/>
      <c r="DM40" s="502"/>
      <c r="DN40" s="502"/>
      <c r="DO40" s="502"/>
      <c r="DP40" s="502"/>
      <c r="DQ40" s="502"/>
      <c r="DR40" s="502"/>
      <c r="DS40" s="502"/>
      <c r="DT40" s="502"/>
      <c r="DU40" s="502"/>
      <c r="DV40" s="502"/>
      <c r="DW40" s="502"/>
      <c r="DX40" s="502"/>
      <c r="DY40" s="502"/>
      <c r="DZ40" s="502"/>
      <c r="EA40" s="502"/>
      <c r="EB40" s="502"/>
      <c r="EC40" s="502"/>
      <c r="ED40" s="502"/>
      <c r="EE40" s="502"/>
      <c r="EF40" s="502"/>
      <c r="EG40" s="502"/>
      <c r="EH40" s="502"/>
      <c r="EI40" s="502"/>
      <c r="EJ40" s="502"/>
      <c r="EK40" s="503"/>
      <c r="EN40" s="26">
        <f t="shared" si="2"/>
        <v>0</v>
      </c>
    </row>
    <row r="41" spans="1:141" ht="18" customHeight="1" thickBot="1" thickTop="1">
      <c r="A41" s="504" t="s">
        <v>151</v>
      </c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6">
        <f>SUM(Y11:AD40)</f>
        <v>0.49999999999999994</v>
      </c>
      <c r="Z41" s="507"/>
      <c r="AA41" s="507"/>
      <c r="AB41" s="507"/>
      <c r="AC41" s="507"/>
      <c r="AD41" s="507"/>
      <c r="AE41" s="508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8"/>
      <c r="AT41" s="508"/>
      <c r="AU41" s="508"/>
      <c r="AV41" s="508"/>
      <c r="AW41" s="508"/>
      <c r="AX41" s="508"/>
      <c r="AY41" s="508"/>
      <c r="AZ41" s="508"/>
      <c r="BA41" s="508"/>
      <c r="BB41" s="508"/>
      <c r="BC41" s="508"/>
      <c r="BD41" s="509"/>
      <c r="BG41" s="26">
        <f>IF(BF41&lt;&gt;"",IF(COUNTIF(BF$11:BF41,BF41)=1,ROW(),""),"")</f>
      </c>
      <c r="BH41" s="26">
        <f t="shared" si="3"/>
      </c>
      <c r="BN41" s="473"/>
      <c r="BO41" s="474"/>
      <c r="BP41" s="475"/>
      <c r="BQ41" s="510" t="s">
        <v>57</v>
      </c>
      <c r="BR41" s="511"/>
      <c r="BS41" s="511"/>
      <c r="BT41" s="511"/>
      <c r="BU41" s="511"/>
      <c r="BV41" s="511"/>
      <c r="BW41" s="511"/>
      <c r="BX41" s="511"/>
      <c r="BY41" s="511"/>
      <c r="BZ41" s="511"/>
      <c r="CA41" s="511"/>
      <c r="CB41" s="511"/>
      <c r="CC41" s="511"/>
      <c r="CD41" s="511"/>
      <c r="CE41" s="511"/>
      <c r="CF41" s="511"/>
      <c r="CG41" s="511"/>
      <c r="CH41" s="511"/>
      <c r="CI41" s="511"/>
      <c r="CJ41" s="511"/>
      <c r="CK41" s="511"/>
      <c r="CL41" s="511"/>
      <c r="CM41" s="511"/>
      <c r="CN41" s="511"/>
      <c r="CO41" s="511"/>
      <c r="CP41" s="511"/>
      <c r="CQ41" s="511"/>
      <c r="CR41" s="511"/>
      <c r="CS41" s="511"/>
      <c r="CT41" s="511"/>
      <c r="CU41" s="511"/>
      <c r="CV41" s="511"/>
      <c r="CW41" s="511"/>
      <c r="CX41" s="512"/>
      <c r="CY41" s="513"/>
      <c r="CZ41" s="514"/>
      <c r="DA41" s="514"/>
      <c r="DB41" s="514"/>
      <c r="DC41" s="514"/>
      <c r="DD41" s="514"/>
      <c r="DE41" s="514"/>
      <c r="DF41" s="514"/>
      <c r="DG41" s="514"/>
      <c r="DH41" s="514"/>
      <c r="DI41" s="514"/>
      <c r="DJ41" s="515"/>
      <c r="DK41" s="516"/>
      <c r="DL41" s="517"/>
      <c r="DM41" s="517"/>
      <c r="DN41" s="517"/>
      <c r="DO41" s="517"/>
      <c r="DP41" s="517"/>
      <c r="DQ41" s="517"/>
      <c r="DR41" s="517"/>
      <c r="DS41" s="517"/>
      <c r="DT41" s="517"/>
      <c r="DU41" s="517"/>
      <c r="DV41" s="517"/>
      <c r="DW41" s="517"/>
      <c r="DX41" s="517"/>
      <c r="DY41" s="517"/>
      <c r="DZ41" s="517"/>
      <c r="EA41" s="517"/>
      <c r="EB41" s="517"/>
      <c r="EC41" s="517"/>
      <c r="ED41" s="517"/>
      <c r="EE41" s="517"/>
      <c r="EF41" s="517"/>
      <c r="EG41" s="517"/>
      <c r="EH41" s="517"/>
      <c r="EI41" s="517"/>
      <c r="EJ41" s="517"/>
      <c r="EK41" s="518"/>
    </row>
    <row r="42" spans="1:56" ht="18" customHeight="1" thickBo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</row>
    <row r="43" spans="43:124" ht="18" customHeight="1" thickBot="1">
      <c r="AQ43" s="55"/>
      <c r="AR43" s="55"/>
      <c r="AS43" s="55"/>
      <c r="AT43" s="55"/>
      <c r="AY43" s="55"/>
      <c r="AZ43" s="55"/>
      <c r="BA43" s="55"/>
      <c r="BB43" s="55"/>
      <c r="BC43" s="55"/>
      <c r="BD43" s="55"/>
      <c r="BM43" s="23"/>
      <c r="BN43" s="23"/>
      <c r="BO43" s="23"/>
      <c r="BP43" s="524" t="s">
        <v>58</v>
      </c>
      <c r="BQ43" s="525"/>
      <c r="BR43" s="525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5"/>
      <c r="CD43" s="525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5"/>
      <c r="CP43" s="525"/>
      <c r="CQ43" s="525"/>
      <c r="CR43" s="525"/>
      <c r="CS43" s="525"/>
      <c r="CT43" s="525"/>
      <c r="CU43" s="525"/>
      <c r="CV43" s="525"/>
      <c r="CW43" s="525"/>
      <c r="CX43" s="525"/>
      <c r="CY43" s="525"/>
      <c r="CZ43" s="525"/>
      <c r="DA43" s="525"/>
      <c r="DB43" s="526"/>
      <c r="DC43" s="528">
        <f>IF(ISERROR(CY39),0,CY39)-IF(ISERROR(CY40),0,CY40)-IF(ISERROR(CY41),0,CY41)</f>
        <v>35451</v>
      </c>
      <c r="DD43" s="308"/>
      <c r="DE43" s="308"/>
      <c r="DF43" s="529"/>
      <c r="DG43" s="529"/>
      <c r="DH43" s="529"/>
      <c r="DI43" s="529"/>
      <c r="DJ43" s="529"/>
      <c r="DK43" s="529"/>
      <c r="DL43" s="529"/>
      <c r="DM43" s="529"/>
      <c r="DN43" s="529"/>
      <c r="DO43" s="529"/>
      <c r="DP43" s="529"/>
      <c r="DQ43" s="529"/>
      <c r="DR43" s="529"/>
      <c r="DS43" s="529"/>
      <c r="DT43" s="530"/>
    </row>
    <row r="44" spans="43:141" ht="18" customHeight="1" thickBot="1">
      <c r="AQ44" s="55"/>
      <c r="AR44" s="55"/>
      <c r="AS44" s="55"/>
      <c r="AT44" s="55"/>
      <c r="AY44" s="55"/>
      <c r="AZ44" s="55"/>
      <c r="BA44" s="55"/>
      <c r="BB44" s="55"/>
      <c r="BC44" s="55"/>
      <c r="BD44" s="55"/>
      <c r="BM44" s="23"/>
      <c r="BN44" s="23"/>
      <c r="BO44" s="23"/>
      <c r="BP44" s="52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7"/>
      <c r="CK44" s="517"/>
      <c r="CL44" s="517"/>
      <c r="CM44" s="517"/>
      <c r="CN44" s="517"/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7"/>
      <c r="DB44" s="518"/>
      <c r="DC44" s="376"/>
      <c r="DD44" s="377"/>
      <c r="DE44" s="377"/>
      <c r="DF44" s="531"/>
      <c r="DG44" s="531"/>
      <c r="DH44" s="531"/>
      <c r="DI44" s="531"/>
      <c r="DJ44" s="531"/>
      <c r="DK44" s="531"/>
      <c r="DL44" s="531"/>
      <c r="DM44" s="531"/>
      <c r="DN44" s="531"/>
      <c r="DO44" s="531"/>
      <c r="DP44" s="531"/>
      <c r="DQ44" s="531"/>
      <c r="DR44" s="531"/>
      <c r="DS44" s="531"/>
      <c r="DT44" s="532"/>
      <c r="DV44" s="533"/>
      <c r="DW44" s="519"/>
      <c r="DX44" s="519">
        <v>1</v>
      </c>
      <c r="DY44" s="519"/>
      <c r="DZ44" s="521" t="s">
        <v>20</v>
      </c>
      <c r="EA44" s="522"/>
      <c r="EB44" s="522"/>
      <c r="EC44" s="534"/>
      <c r="ED44" s="519"/>
      <c r="EE44" s="519"/>
      <c r="EF44" s="519">
        <v>1</v>
      </c>
      <c r="EG44" s="520"/>
      <c r="EH44" s="521" t="s">
        <v>59</v>
      </c>
      <c r="EI44" s="522"/>
      <c r="EJ44" s="522"/>
      <c r="EK44" s="523"/>
    </row>
    <row r="45" spans="43:107" ht="18" customHeight="1">
      <c r="AQ45" s="55"/>
      <c r="AR45" s="55"/>
      <c r="AS45" s="55"/>
      <c r="AT45" s="55"/>
      <c r="AY45" s="55"/>
      <c r="AZ45" s="55"/>
      <c r="BA45" s="55"/>
      <c r="BB45" s="55"/>
      <c r="BC45" s="55"/>
      <c r="BD45" s="55"/>
      <c r="DC45" s="21">
        <f>IF(DC43&lt;&gt;0,1)</f>
        <v>1</v>
      </c>
    </row>
    <row r="46" spans="43:56" ht="18" customHeight="1">
      <c r="AQ46" s="55"/>
      <c r="AR46" s="55"/>
      <c r="AS46" s="55"/>
      <c r="AT46" s="55"/>
      <c r="AY46" s="55"/>
      <c r="AZ46" s="55"/>
      <c r="BA46" s="55"/>
      <c r="BB46" s="55"/>
      <c r="BC46" s="55"/>
      <c r="BD46" s="55"/>
    </row>
    <row r="47" spans="43:143" ht="15" customHeight="1">
      <c r="AQ47" s="55"/>
      <c r="AR47" s="55"/>
      <c r="AS47" s="55"/>
      <c r="AT47" s="55"/>
      <c r="AY47" s="55"/>
      <c r="AZ47" s="55"/>
      <c r="BA47" s="55"/>
      <c r="BB47" s="55"/>
      <c r="BC47" s="55"/>
      <c r="BD47" s="55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</row>
    <row r="48" spans="43:143" ht="15" customHeight="1">
      <c r="AQ48" s="55"/>
      <c r="AR48" s="55"/>
      <c r="AS48" s="55"/>
      <c r="AT48" s="55"/>
      <c r="AY48" s="55"/>
      <c r="AZ48" s="55"/>
      <c r="BA48" s="55"/>
      <c r="BB48" s="55"/>
      <c r="BC48" s="55"/>
      <c r="BD48" s="55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</row>
  </sheetData>
  <sheetProtection sheet="1"/>
  <mergeCells count="486">
    <mergeCell ref="EF44:EG44"/>
    <mergeCell ref="EH44:EK44"/>
    <mergeCell ref="BP43:DB44"/>
    <mergeCell ref="DC43:DT44"/>
    <mergeCell ref="DV44:DW44"/>
    <mergeCell ref="DX44:DY44"/>
    <mergeCell ref="DZ44:EC44"/>
    <mergeCell ref="ED44:EE44"/>
    <mergeCell ref="DK40:EK40"/>
    <mergeCell ref="A41:X41"/>
    <mergeCell ref="Y41:AD41"/>
    <mergeCell ref="AE41:BD41"/>
    <mergeCell ref="BQ41:CX41"/>
    <mergeCell ref="CY41:DJ41"/>
    <mergeCell ref="DK41:EK41"/>
    <mergeCell ref="DK39:EK39"/>
    <mergeCell ref="A40:C40"/>
    <mergeCell ref="D40:F40"/>
    <mergeCell ref="G40:L40"/>
    <mergeCell ref="M40:R40"/>
    <mergeCell ref="S40:X40"/>
    <mergeCell ref="Y40:AD40"/>
    <mergeCell ref="AE40:AJ40"/>
    <mergeCell ref="AK40:AO40"/>
    <mergeCell ref="AP40:BD40"/>
    <mergeCell ref="DK38:EK38"/>
    <mergeCell ref="A39:C39"/>
    <mergeCell ref="D39:F39"/>
    <mergeCell ref="G39:L39"/>
    <mergeCell ref="M39:R39"/>
    <mergeCell ref="S39:X39"/>
    <mergeCell ref="Y39:AD39"/>
    <mergeCell ref="AE39:AJ39"/>
    <mergeCell ref="AK39:AO39"/>
    <mergeCell ref="AP39:BD39"/>
    <mergeCell ref="AE38:AJ38"/>
    <mergeCell ref="AK38:AO38"/>
    <mergeCell ref="AP38:BD38"/>
    <mergeCell ref="BN38:BP41"/>
    <mergeCell ref="BQ38:CX38"/>
    <mergeCell ref="CY38:DJ38"/>
    <mergeCell ref="BQ39:CX39"/>
    <mergeCell ref="CY39:DJ39"/>
    <mergeCell ref="BQ40:CX40"/>
    <mergeCell ref="CY40:DJ40"/>
    <mergeCell ref="A38:C38"/>
    <mergeCell ref="D38:F38"/>
    <mergeCell ref="G38:L38"/>
    <mergeCell ref="M38:R38"/>
    <mergeCell ref="S38:X38"/>
    <mergeCell ref="Y38:AD38"/>
    <mergeCell ref="EH36:EK36"/>
    <mergeCell ref="A37:C37"/>
    <mergeCell ref="D37:F37"/>
    <mergeCell ref="G37:L37"/>
    <mergeCell ref="M37:R37"/>
    <mergeCell ref="S37:X37"/>
    <mergeCell ref="Y37:AD37"/>
    <mergeCell ref="AE37:AJ37"/>
    <mergeCell ref="AK37:AO37"/>
    <mergeCell ref="AP37:BD37"/>
    <mergeCell ref="AE36:AJ36"/>
    <mergeCell ref="AK36:AO36"/>
    <mergeCell ref="AP36:BD36"/>
    <mergeCell ref="BN36:DI36"/>
    <mergeCell ref="DJ36:DU36"/>
    <mergeCell ref="DV36:EG36"/>
    <mergeCell ref="DF35:DI35"/>
    <mergeCell ref="DJ35:DU35"/>
    <mergeCell ref="DV35:EG35"/>
    <mergeCell ref="EH35:EK35"/>
    <mergeCell ref="A36:C36"/>
    <mergeCell ref="D36:F36"/>
    <mergeCell ref="G36:L36"/>
    <mergeCell ref="M36:R36"/>
    <mergeCell ref="S36:X36"/>
    <mergeCell ref="Y36:AD36"/>
    <mergeCell ref="AE35:AJ35"/>
    <mergeCell ref="AK35:AO35"/>
    <mergeCell ref="AP35:BD35"/>
    <mergeCell ref="BQ35:CG35"/>
    <mergeCell ref="CH35:CU35"/>
    <mergeCell ref="CV35:DE35"/>
    <mergeCell ref="DF34:DI34"/>
    <mergeCell ref="DJ34:DU34"/>
    <mergeCell ref="DV34:EG34"/>
    <mergeCell ref="EH34:EK34"/>
    <mergeCell ref="A35:C35"/>
    <mergeCell ref="D35:F35"/>
    <mergeCell ref="G35:L35"/>
    <mergeCell ref="M35:R35"/>
    <mergeCell ref="S35:X35"/>
    <mergeCell ref="Y35:AD35"/>
    <mergeCell ref="AE34:AJ34"/>
    <mergeCell ref="AK34:AO34"/>
    <mergeCell ref="AP34:BD34"/>
    <mergeCell ref="BQ34:CG34"/>
    <mergeCell ref="CH34:CU34"/>
    <mergeCell ref="CV34:DE34"/>
    <mergeCell ref="DF33:DI33"/>
    <mergeCell ref="DJ33:DU33"/>
    <mergeCell ref="DV33:EG33"/>
    <mergeCell ref="EH33:EK33"/>
    <mergeCell ref="A34:C34"/>
    <mergeCell ref="D34:F34"/>
    <mergeCell ref="G34:L34"/>
    <mergeCell ref="M34:R34"/>
    <mergeCell ref="S34:X34"/>
    <mergeCell ref="Y34:AD34"/>
    <mergeCell ref="AE33:AJ33"/>
    <mergeCell ref="AK33:AO33"/>
    <mergeCell ref="AP33:BD33"/>
    <mergeCell ref="BQ33:CG33"/>
    <mergeCell ref="CH33:CU33"/>
    <mergeCell ref="CV33:DE33"/>
    <mergeCell ref="DF32:DI32"/>
    <mergeCell ref="DJ32:DU32"/>
    <mergeCell ref="DV32:EG32"/>
    <mergeCell ref="EH32:EK32"/>
    <mergeCell ref="A33:C33"/>
    <mergeCell ref="D33:F33"/>
    <mergeCell ref="G33:L33"/>
    <mergeCell ref="M33:R33"/>
    <mergeCell ref="S33:X33"/>
    <mergeCell ref="Y33:AD33"/>
    <mergeCell ref="AE32:AJ32"/>
    <mergeCell ref="AK32:AO32"/>
    <mergeCell ref="AP32:BD32"/>
    <mergeCell ref="BQ32:CG32"/>
    <mergeCell ref="CH32:CU32"/>
    <mergeCell ref="CV32:DE32"/>
    <mergeCell ref="DF31:DI31"/>
    <mergeCell ref="DJ31:DU31"/>
    <mergeCell ref="DV31:EG31"/>
    <mergeCell ref="EH31:EK31"/>
    <mergeCell ref="A32:C32"/>
    <mergeCell ref="D32:F32"/>
    <mergeCell ref="G32:L32"/>
    <mergeCell ref="M32:R32"/>
    <mergeCell ref="S32:X32"/>
    <mergeCell ref="Y32:AD32"/>
    <mergeCell ref="AE31:AJ31"/>
    <mergeCell ref="AK31:AO31"/>
    <mergeCell ref="AP31:BD31"/>
    <mergeCell ref="BQ31:CG31"/>
    <mergeCell ref="CH31:CU31"/>
    <mergeCell ref="CV31:DE31"/>
    <mergeCell ref="DF30:DI30"/>
    <mergeCell ref="DJ30:DU30"/>
    <mergeCell ref="DV30:EG30"/>
    <mergeCell ref="EH30:EK30"/>
    <mergeCell ref="A31:C31"/>
    <mergeCell ref="D31:F31"/>
    <mergeCell ref="G31:L31"/>
    <mergeCell ref="M31:R31"/>
    <mergeCell ref="S31:X31"/>
    <mergeCell ref="Y31:AD31"/>
    <mergeCell ref="AE30:AJ30"/>
    <mergeCell ref="AK30:AO30"/>
    <mergeCell ref="AP30:BD30"/>
    <mergeCell ref="BQ30:CG30"/>
    <mergeCell ref="CH30:CU30"/>
    <mergeCell ref="CV30:DE30"/>
    <mergeCell ref="DF29:DI29"/>
    <mergeCell ref="DJ29:DU29"/>
    <mergeCell ref="DV29:EG29"/>
    <mergeCell ref="EH29:EK29"/>
    <mergeCell ref="A30:C30"/>
    <mergeCell ref="D30:F30"/>
    <mergeCell ref="G30:L30"/>
    <mergeCell ref="M30:R30"/>
    <mergeCell ref="S30:X30"/>
    <mergeCell ref="Y30:AD30"/>
    <mergeCell ref="AE29:AJ29"/>
    <mergeCell ref="AK29:AO29"/>
    <mergeCell ref="AP29:BD29"/>
    <mergeCell ref="BQ29:CG29"/>
    <mergeCell ref="CH29:CU29"/>
    <mergeCell ref="CV29:DE29"/>
    <mergeCell ref="DF28:DI28"/>
    <mergeCell ref="DJ28:DU28"/>
    <mergeCell ref="DV28:EG28"/>
    <mergeCell ref="EH28:EK28"/>
    <mergeCell ref="A29:C29"/>
    <mergeCell ref="D29:F29"/>
    <mergeCell ref="G29:L29"/>
    <mergeCell ref="M29:R29"/>
    <mergeCell ref="S29:X29"/>
    <mergeCell ref="Y29:AD29"/>
    <mergeCell ref="AE28:AJ28"/>
    <mergeCell ref="AK28:AO28"/>
    <mergeCell ref="AP28:BD28"/>
    <mergeCell ref="BQ28:CG28"/>
    <mergeCell ref="CH28:CU28"/>
    <mergeCell ref="CV28:DE28"/>
    <mergeCell ref="DF27:DI27"/>
    <mergeCell ref="DJ27:DU27"/>
    <mergeCell ref="DV27:EG27"/>
    <mergeCell ref="EH27:EK27"/>
    <mergeCell ref="A28:C28"/>
    <mergeCell ref="D28:F28"/>
    <mergeCell ref="G28:L28"/>
    <mergeCell ref="M28:R28"/>
    <mergeCell ref="S28:X28"/>
    <mergeCell ref="Y28:AD28"/>
    <mergeCell ref="AE27:AJ27"/>
    <mergeCell ref="AK27:AO27"/>
    <mergeCell ref="AP27:BD27"/>
    <mergeCell ref="BQ27:CG27"/>
    <mergeCell ref="CH27:CU27"/>
    <mergeCell ref="CV27:DE27"/>
    <mergeCell ref="DF26:DI26"/>
    <mergeCell ref="DJ26:DU26"/>
    <mergeCell ref="DV26:EG26"/>
    <mergeCell ref="EH26:EK26"/>
    <mergeCell ref="A27:C27"/>
    <mergeCell ref="D27:F27"/>
    <mergeCell ref="G27:L27"/>
    <mergeCell ref="M27:R27"/>
    <mergeCell ref="S27:X27"/>
    <mergeCell ref="Y27:AD27"/>
    <mergeCell ref="AE26:AJ26"/>
    <mergeCell ref="AK26:AO26"/>
    <mergeCell ref="AP26:BD26"/>
    <mergeCell ref="BQ26:CG26"/>
    <mergeCell ref="CH26:CU26"/>
    <mergeCell ref="CV26:DE26"/>
    <mergeCell ref="A26:C26"/>
    <mergeCell ref="D26:F26"/>
    <mergeCell ref="G26:L26"/>
    <mergeCell ref="M26:R26"/>
    <mergeCell ref="S26:X26"/>
    <mergeCell ref="Y26:AD26"/>
    <mergeCell ref="CH25:CU25"/>
    <mergeCell ref="CV25:DE25"/>
    <mergeCell ref="DF25:DI25"/>
    <mergeCell ref="DJ25:DU25"/>
    <mergeCell ref="DV25:EG25"/>
    <mergeCell ref="EH25:EK25"/>
    <mergeCell ref="A25:C25"/>
    <mergeCell ref="D25:F25"/>
    <mergeCell ref="G25:L25"/>
    <mergeCell ref="M25:R25"/>
    <mergeCell ref="S25:X25"/>
    <mergeCell ref="Y25:AD25"/>
    <mergeCell ref="CV24:DE24"/>
    <mergeCell ref="DF24:DI24"/>
    <mergeCell ref="DJ24:DU24"/>
    <mergeCell ref="DV24:EG24"/>
    <mergeCell ref="EH24:EK24"/>
    <mergeCell ref="EL24:EM24"/>
    <mergeCell ref="Y24:AD24"/>
    <mergeCell ref="AE24:AJ24"/>
    <mergeCell ref="AK24:AO24"/>
    <mergeCell ref="AP24:BD24"/>
    <mergeCell ref="BQ24:CG24"/>
    <mergeCell ref="CH24:CU24"/>
    <mergeCell ref="CV23:DE23"/>
    <mergeCell ref="DF23:DI23"/>
    <mergeCell ref="DJ23:DU23"/>
    <mergeCell ref="DV23:EG23"/>
    <mergeCell ref="EH23:EK23"/>
    <mergeCell ref="A24:C24"/>
    <mergeCell ref="D24:F24"/>
    <mergeCell ref="G24:L24"/>
    <mergeCell ref="M24:R24"/>
    <mergeCell ref="S24:X24"/>
    <mergeCell ref="Y23:AD23"/>
    <mergeCell ref="AE23:AJ23"/>
    <mergeCell ref="AK23:AO23"/>
    <mergeCell ref="AP23:BD23"/>
    <mergeCell ref="BQ23:CG23"/>
    <mergeCell ref="CH23:CU23"/>
    <mergeCell ref="CV22:DE22"/>
    <mergeCell ref="DF22:DI22"/>
    <mergeCell ref="DJ22:DU22"/>
    <mergeCell ref="DV22:EG22"/>
    <mergeCell ref="EH22:EK22"/>
    <mergeCell ref="A23:C23"/>
    <mergeCell ref="D23:F23"/>
    <mergeCell ref="G23:L23"/>
    <mergeCell ref="M23:R23"/>
    <mergeCell ref="S23:X23"/>
    <mergeCell ref="Y22:AD22"/>
    <mergeCell ref="AE22:AJ22"/>
    <mergeCell ref="AK22:AO22"/>
    <mergeCell ref="AP22:BD22"/>
    <mergeCell ref="BQ22:CG22"/>
    <mergeCell ref="CH22:CU22"/>
    <mergeCell ref="CV21:DE21"/>
    <mergeCell ref="DF21:DI21"/>
    <mergeCell ref="DJ21:DU21"/>
    <mergeCell ref="DV21:EG21"/>
    <mergeCell ref="EH21:EK21"/>
    <mergeCell ref="A22:C22"/>
    <mergeCell ref="D22:F22"/>
    <mergeCell ref="G22:L22"/>
    <mergeCell ref="M22:R22"/>
    <mergeCell ref="S22:X22"/>
    <mergeCell ref="Y21:AD21"/>
    <mergeCell ref="AE21:AJ21"/>
    <mergeCell ref="AK21:AO21"/>
    <mergeCell ref="AP21:BD21"/>
    <mergeCell ref="BQ21:CG21"/>
    <mergeCell ref="CH21:CU21"/>
    <mergeCell ref="CV20:DE20"/>
    <mergeCell ref="DF20:DI20"/>
    <mergeCell ref="DJ20:DU20"/>
    <mergeCell ref="DV20:EG20"/>
    <mergeCell ref="EH20:EK20"/>
    <mergeCell ref="A21:C21"/>
    <mergeCell ref="D21:F21"/>
    <mergeCell ref="G21:L21"/>
    <mergeCell ref="M21:R21"/>
    <mergeCell ref="S21:X21"/>
    <mergeCell ref="AE20:AJ20"/>
    <mergeCell ref="AK20:AO20"/>
    <mergeCell ref="AP20:BD20"/>
    <mergeCell ref="BN20:BP35"/>
    <mergeCell ref="BQ20:CG20"/>
    <mergeCell ref="CH20:CU20"/>
    <mergeCell ref="AE25:AJ25"/>
    <mergeCell ref="AK25:AO25"/>
    <mergeCell ref="AP25:BD25"/>
    <mergeCell ref="BQ25:CG25"/>
    <mergeCell ref="A20:C20"/>
    <mergeCell ref="D20:F20"/>
    <mergeCell ref="G20:L20"/>
    <mergeCell ref="M20:R20"/>
    <mergeCell ref="S20:X20"/>
    <mergeCell ref="Y20:AD20"/>
    <mergeCell ref="CL18:EK18"/>
    <mergeCell ref="A19:C19"/>
    <mergeCell ref="D19:F19"/>
    <mergeCell ref="G19:L19"/>
    <mergeCell ref="M19:R19"/>
    <mergeCell ref="S19:X19"/>
    <mergeCell ref="Y19:AD19"/>
    <mergeCell ref="AE19:AJ19"/>
    <mergeCell ref="AK19:AO19"/>
    <mergeCell ref="AP19:BD19"/>
    <mergeCell ref="DG17:DN17"/>
    <mergeCell ref="DO17:DP17"/>
    <mergeCell ref="DQ17:EA17"/>
    <mergeCell ref="EB17:EK17"/>
    <mergeCell ref="A18:C18"/>
    <mergeCell ref="D18:F18"/>
    <mergeCell ref="G18:L18"/>
    <mergeCell ref="M18:R18"/>
    <mergeCell ref="S18:X18"/>
    <mergeCell ref="Y18:AD18"/>
    <mergeCell ref="AE17:AJ17"/>
    <mergeCell ref="AK17:AO17"/>
    <mergeCell ref="AP17:BD17"/>
    <mergeCell ref="BN17:CB18"/>
    <mergeCell ref="CC17:CL17"/>
    <mergeCell ref="CM17:DF17"/>
    <mergeCell ref="AE18:AJ18"/>
    <mergeCell ref="AK18:AO18"/>
    <mergeCell ref="AP18:BD18"/>
    <mergeCell ref="CC18:CK18"/>
    <mergeCell ref="Y16:AD16"/>
    <mergeCell ref="AE16:AJ16"/>
    <mergeCell ref="AK16:AO16"/>
    <mergeCell ref="AP16:BD16"/>
    <mergeCell ref="A17:C17"/>
    <mergeCell ref="D17:F17"/>
    <mergeCell ref="G17:L17"/>
    <mergeCell ref="M17:R17"/>
    <mergeCell ref="S17:X17"/>
    <mergeCell ref="Y17:AD17"/>
    <mergeCell ref="AE15:AJ15"/>
    <mergeCell ref="AK15:AO15"/>
    <mergeCell ref="AP15:BD15"/>
    <mergeCell ref="BN15:CE15"/>
    <mergeCell ref="CF15:CO15"/>
    <mergeCell ref="A16:C16"/>
    <mergeCell ref="D16:F16"/>
    <mergeCell ref="G16:L16"/>
    <mergeCell ref="M16:R16"/>
    <mergeCell ref="S16:X16"/>
    <mergeCell ref="Y14:AD14"/>
    <mergeCell ref="AE14:AJ14"/>
    <mergeCell ref="AK14:AO14"/>
    <mergeCell ref="AP14:BD14"/>
    <mergeCell ref="A15:C15"/>
    <mergeCell ref="D15:F15"/>
    <mergeCell ref="G15:L15"/>
    <mergeCell ref="M15:R15"/>
    <mergeCell ref="S15:X15"/>
    <mergeCell ref="Y15:AD15"/>
    <mergeCell ref="Y13:AD13"/>
    <mergeCell ref="AE13:AJ13"/>
    <mergeCell ref="AK13:AO13"/>
    <mergeCell ref="AP13:BD13"/>
    <mergeCell ref="BN13:CA13"/>
    <mergeCell ref="A14:C14"/>
    <mergeCell ref="D14:F14"/>
    <mergeCell ref="G14:L14"/>
    <mergeCell ref="M14:R14"/>
    <mergeCell ref="S14:X14"/>
    <mergeCell ref="AE12:AJ12"/>
    <mergeCell ref="AK12:AO12"/>
    <mergeCell ref="AP12:BD12"/>
    <mergeCell ref="BN12:CA12"/>
    <mergeCell ref="CB12:CU13"/>
    <mergeCell ref="A13:C13"/>
    <mergeCell ref="D13:F13"/>
    <mergeCell ref="G13:L13"/>
    <mergeCell ref="M13:R13"/>
    <mergeCell ref="S13:X13"/>
    <mergeCell ref="AE11:AJ11"/>
    <mergeCell ref="AK11:AO11"/>
    <mergeCell ref="AP11:BD11"/>
    <mergeCell ref="BN11:CA11"/>
    <mergeCell ref="A12:C12"/>
    <mergeCell ref="D12:F12"/>
    <mergeCell ref="G12:L12"/>
    <mergeCell ref="M12:R12"/>
    <mergeCell ref="S12:X12"/>
    <mergeCell ref="Y12:AD12"/>
    <mergeCell ref="A11:C11"/>
    <mergeCell ref="D11:F11"/>
    <mergeCell ref="G11:L11"/>
    <mergeCell ref="M11:R11"/>
    <mergeCell ref="S11:X11"/>
    <mergeCell ref="Y11:AD11"/>
    <mergeCell ref="BN8:CA9"/>
    <mergeCell ref="CB8:CU9"/>
    <mergeCell ref="CY9:DG14"/>
    <mergeCell ref="DH9:EK14"/>
    <mergeCell ref="BN10:CA10"/>
    <mergeCell ref="CB10:CU11"/>
    <mergeCell ref="CW7:CX14"/>
    <mergeCell ref="CY7:DG8"/>
    <mergeCell ref="DH7:EK8"/>
    <mergeCell ref="CL7:CN7"/>
    <mergeCell ref="A8:C10"/>
    <mergeCell ref="D8:F10"/>
    <mergeCell ref="G8:L10"/>
    <mergeCell ref="M8:R10"/>
    <mergeCell ref="S8:X10"/>
    <mergeCell ref="Y8:AD10"/>
    <mergeCell ref="AE8:AJ10"/>
    <mergeCell ref="AK8:AO10"/>
    <mergeCell ref="AP8:BD10"/>
    <mergeCell ref="CL6:CN6"/>
    <mergeCell ref="CO6:CQ6"/>
    <mergeCell ref="BM7:BY7"/>
    <mergeCell ref="BZ7:CB7"/>
    <mergeCell ref="CC7:CE7"/>
    <mergeCell ref="CF7:CH7"/>
    <mergeCell ref="CI7:CK7"/>
    <mergeCell ref="CO7:CQ7"/>
    <mergeCell ref="DV5:DX5"/>
    <mergeCell ref="DY5:EA5"/>
    <mergeCell ref="EB5:ED5"/>
    <mergeCell ref="EE5:EG5"/>
    <mergeCell ref="EH5:EK5"/>
    <mergeCell ref="BM6:BY6"/>
    <mergeCell ref="BZ6:CB6"/>
    <mergeCell ref="CC6:CE6"/>
    <mergeCell ref="CF6:CH6"/>
    <mergeCell ref="CI6:CK6"/>
    <mergeCell ref="CF5:CH5"/>
    <mergeCell ref="CI5:CK5"/>
    <mergeCell ref="CL5:CN5"/>
    <mergeCell ref="CO5:CQ5"/>
    <mergeCell ref="DN5:DR5"/>
    <mergeCell ref="DS5:DU5"/>
    <mergeCell ref="AR4:BD6"/>
    <mergeCell ref="A5:F6"/>
    <mergeCell ref="G5:AK6"/>
    <mergeCell ref="BM5:BY5"/>
    <mergeCell ref="BZ5:CB5"/>
    <mergeCell ref="CC5:CE5"/>
    <mergeCell ref="BM2:EK2"/>
    <mergeCell ref="A3:F4"/>
    <mergeCell ref="G3:P4"/>
    <mergeCell ref="Q3:AA3"/>
    <mergeCell ref="AB3:AK4"/>
    <mergeCell ref="AL3:AT3"/>
    <mergeCell ref="AU3:BD3"/>
    <mergeCell ref="BM3:EK4"/>
    <mergeCell ref="Q4:AA4"/>
    <mergeCell ref="AL4:AQ6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O48"/>
  <sheetViews>
    <sheetView showGridLines="0" view="pageBreakPreview" zoomScale="85" zoomScaleNormal="85" zoomScaleSheetLayoutView="85" zoomScalePageLayoutView="0" workbookViewId="0" topLeftCell="A1">
      <selection activeCell="BE1" sqref="BE1"/>
    </sheetView>
  </sheetViews>
  <sheetFormatPr defaultColWidth="1.57421875" defaultRowHeight="15" customHeight="1"/>
  <cols>
    <col min="1" max="46" width="1.57421875" style="26" customWidth="1"/>
    <col min="47" max="53" width="2.28125" style="26" bestFit="1" customWidth="1"/>
    <col min="54" max="55" width="2.00390625" style="26" customWidth="1"/>
    <col min="56" max="56" width="2.28125" style="26" customWidth="1"/>
    <col min="57" max="57" width="2.421875" style="26" customWidth="1"/>
    <col min="58" max="63" width="10.140625" style="26" hidden="1" customWidth="1"/>
    <col min="64" max="64" width="1.57421875" style="26" customWidth="1"/>
    <col min="65" max="65" width="2.57421875" style="21" customWidth="1"/>
    <col min="66" max="67" width="2.00390625" style="21" customWidth="1"/>
    <col min="68" max="143" width="1.1484375" style="21" customWidth="1"/>
    <col min="144" max="145" width="10.57421875" style="26" hidden="1" customWidth="1"/>
    <col min="146" max="16384" width="1.57421875" style="26" customWidth="1"/>
  </cols>
  <sheetData>
    <row r="1" spans="1:143" ht="18" customHeight="1">
      <c r="A1" s="26" t="str">
        <f>'基本設定'!$M$7</f>
        <v>第9号様式の2（第18条関係）</v>
      </c>
      <c r="AX1" s="57" t="str">
        <f>HYPERLINK("#"&amp;ADDRESS(IF(ISERROR(MATCH(INT($G$3),'受給者一覧'!$B:$B,0)),1,MATCH(INT($G$3),'受給者一覧'!$B:$B,0)),2,1,1,"受給者一覧"),"受給者一覧へ")</f>
        <v>受給者一覧へ</v>
      </c>
      <c r="EL1" s="27"/>
      <c r="EM1" s="27"/>
    </row>
    <row r="2" spans="3:143" ht="18" customHeight="1" thickBot="1">
      <c r="C2" s="27" t="str">
        <f>'請求書'!$D$21&amp;'請求書'!$F$21&amp;'請求書'!$G$21&amp;'請求書'!$H$21&amp;'請求書'!$J$21&amp;'請求書'!$K$21&amp;'請求書'!$L$21</f>
        <v>令和05年03月分</v>
      </c>
      <c r="R2" s="28" t="str">
        <f>'基本設定'!Y7</f>
        <v>訪問入浴サービス提供実績記録票</v>
      </c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X2" s="59">
        <f>'請求書'!D20</f>
        <v>44986</v>
      </c>
      <c r="BM2" s="208" t="s">
        <v>159</v>
      </c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  <c r="DF2" s="208"/>
      <c r="DG2" s="208"/>
      <c r="DH2" s="208"/>
      <c r="DI2" s="208"/>
      <c r="DJ2" s="208"/>
      <c r="DK2" s="208"/>
      <c r="DL2" s="208"/>
      <c r="DM2" s="208"/>
      <c r="DN2" s="208"/>
      <c r="DO2" s="208"/>
      <c r="DP2" s="208"/>
      <c r="DQ2" s="208"/>
      <c r="DR2" s="208"/>
      <c r="DS2" s="208"/>
      <c r="DT2" s="208"/>
      <c r="DU2" s="208"/>
      <c r="DV2" s="208"/>
      <c r="DW2" s="208"/>
      <c r="DX2" s="208"/>
      <c r="DY2" s="208"/>
      <c r="DZ2" s="208"/>
      <c r="EA2" s="208"/>
      <c r="EB2" s="208"/>
      <c r="EC2" s="208"/>
      <c r="ED2" s="208"/>
      <c r="EE2" s="208"/>
      <c r="EF2" s="208"/>
      <c r="EG2" s="208"/>
      <c r="EH2" s="208"/>
      <c r="EI2" s="208"/>
      <c r="EJ2" s="208"/>
      <c r="EK2" s="208"/>
      <c r="EL2" s="27"/>
      <c r="EM2" s="27"/>
    </row>
    <row r="3" spans="1:143" ht="18" customHeight="1">
      <c r="A3" s="209" t="s">
        <v>153</v>
      </c>
      <c r="B3" s="210"/>
      <c r="C3" s="210"/>
      <c r="D3" s="210"/>
      <c r="E3" s="210"/>
      <c r="F3" s="210"/>
      <c r="G3" s="213" t="str">
        <f ca="1">TEXT(RIGHT(CELL("filename",G3),LEN(CELL("filename",G3))-FIND("]",CELL("filename",G3))),"0000000000")</f>
        <v>終了シート</v>
      </c>
      <c r="H3" s="214"/>
      <c r="I3" s="214"/>
      <c r="J3" s="214"/>
      <c r="K3" s="214"/>
      <c r="L3" s="214"/>
      <c r="M3" s="214"/>
      <c r="N3" s="214"/>
      <c r="O3" s="214"/>
      <c r="P3" s="215"/>
      <c r="Q3" s="219" t="s">
        <v>154</v>
      </c>
      <c r="R3" s="220"/>
      <c r="S3" s="220"/>
      <c r="T3" s="220"/>
      <c r="U3" s="220"/>
      <c r="V3" s="220"/>
      <c r="W3" s="220"/>
      <c r="X3" s="220"/>
      <c r="Y3" s="220"/>
      <c r="Z3" s="220"/>
      <c r="AA3" s="221"/>
      <c r="AB3" s="222" t="e">
        <f>IF(VLOOKUP(INT($G$3),'受給者一覧'!$B$3:$AX$500,3,FALSE)="",VLOOKUP(INT($G$3),'受給者一覧'!$B$3:$AX$500,2,FALSE),VLOOKUP(INT($G$3),'受給者一覧'!$B$3:$AX$500,3,FALSE)&amp;CHAR(10)&amp;"("&amp;VLOOKUP(INT($G$3),'受給者一覧'!$B$3:$AX$500,2,FALSE)&amp;")")</f>
        <v>#VALUE!</v>
      </c>
      <c r="AC3" s="223"/>
      <c r="AD3" s="223"/>
      <c r="AE3" s="223"/>
      <c r="AF3" s="223"/>
      <c r="AG3" s="223"/>
      <c r="AH3" s="223"/>
      <c r="AI3" s="223"/>
      <c r="AJ3" s="223"/>
      <c r="AK3" s="224"/>
      <c r="AL3" s="210" t="s">
        <v>155</v>
      </c>
      <c r="AM3" s="210"/>
      <c r="AN3" s="210"/>
      <c r="AO3" s="210"/>
      <c r="AP3" s="210"/>
      <c r="AQ3" s="210"/>
      <c r="AR3" s="210"/>
      <c r="AS3" s="210"/>
      <c r="AT3" s="210"/>
      <c r="AU3" s="228">
        <f>'請求書'!$S$9</f>
        <v>2367500000</v>
      </c>
      <c r="AV3" s="229"/>
      <c r="AW3" s="229"/>
      <c r="AX3" s="229"/>
      <c r="AY3" s="229"/>
      <c r="AZ3" s="229"/>
      <c r="BA3" s="229"/>
      <c r="BB3" s="229"/>
      <c r="BC3" s="229"/>
      <c r="BD3" s="230"/>
      <c r="BM3" s="231" t="s">
        <v>160</v>
      </c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7"/>
      <c r="EM3" s="27"/>
    </row>
    <row r="4" spans="1:143" ht="18" customHeight="1" thickBot="1">
      <c r="A4" s="211"/>
      <c r="B4" s="212"/>
      <c r="C4" s="212"/>
      <c r="D4" s="212"/>
      <c r="E4" s="212"/>
      <c r="F4" s="212"/>
      <c r="G4" s="216"/>
      <c r="H4" s="217"/>
      <c r="I4" s="217"/>
      <c r="J4" s="217"/>
      <c r="K4" s="217"/>
      <c r="L4" s="217"/>
      <c r="M4" s="217"/>
      <c r="N4" s="217"/>
      <c r="O4" s="217"/>
      <c r="P4" s="218"/>
      <c r="Q4" s="232" t="s">
        <v>156</v>
      </c>
      <c r="R4" s="233"/>
      <c r="S4" s="233"/>
      <c r="T4" s="233"/>
      <c r="U4" s="233"/>
      <c r="V4" s="233"/>
      <c r="W4" s="233"/>
      <c r="X4" s="233"/>
      <c r="Y4" s="233"/>
      <c r="Z4" s="233"/>
      <c r="AA4" s="234"/>
      <c r="AB4" s="225"/>
      <c r="AC4" s="226"/>
      <c r="AD4" s="226"/>
      <c r="AE4" s="226"/>
      <c r="AF4" s="226"/>
      <c r="AG4" s="226"/>
      <c r="AH4" s="226"/>
      <c r="AI4" s="226"/>
      <c r="AJ4" s="226"/>
      <c r="AK4" s="227"/>
      <c r="AL4" s="212" t="s">
        <v>157</v>
      </c>
      <c r="AM4" s="212"/>
      <c r="AN4" s="212"/>
      <c r="AO4" s="212"/>
      <c r="AP4" s="212"/>
      <c r="AQ4" s="212"/>
      <c r="AR4" s="239" t="str">
        <f>'請求書'!$S$15</f>
        <v>△△訪問入浴株式会社　　　　　　　　　〇〇訪問サービス事業所
</v>
      </c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7"/>
      <c r="EM4" s="27"/>
    </row>
    <row r="5" spans="1:143" ht="18" customHeight="1" thickBot="1">
      <c r="A5" s="248" t="s">
        <v>158</v>
      </c>
      <c r="B5" s="249"/>
      <c r="C5" s="249"/>
      <c r="D5" s="249"/>
      <c r="E5" s="249"/>
      <c r="F5" s="250"/>
      <c r="G5" s="254" t="e">
        <f>VLOOKUP(INT($G$3),'受給者一覧'!$B$3:$AX$500,46,FALSE)&amp;"回"</f>
        <v>#VALUE!</v>
      </c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6"/>
      <c r="AL5" s="212"/>
      <c r="AM5" s="212"/>
      <c r="AN5" s="212"/>
      <c r="AO5" s="212"/>
      <c r="AP5" s="212"/>
      <c r="AQ5" s="212"/>
      <c r="AR5" s="242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4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/>
      <c r="CP5" s="236"/>
      <c r="CQ5" s="236"/>
      <c r="DN5" s="237" t="str">
        <f>'請求書'!D21</f>
        <v>令和</v>
      </c>
      <c r="DO5" s="238"/>
      <c r="DP5" s="238"/>
      <c r="DQ5" s="238"/>
      <c r="DR5" s="238"/>
      <c r="DS5" s="238" t="str">
        <f>'請求書'!F21</f>
        <v>0</v>
      </c>
      <c r="DT5" s="238"/>
      <c r="DU5" s="238"/>
      <c r="DV5" s="238" t="str">
        <f>'請求書'!G21</f>
        <v>5</v>
      </c>
      <c r="DW5" s="238"/>
      <c r="DX5" s="238"/>
      <c r="DY5" s="238" t="s">
        <v>63</v>
      </c>
      <c r="DZ5" s="238"/>
      <c r="EA5" s="238"/>
      <c r="EB5" s="238" t="str">
        <f>'請求書'!J21</f>
        <v>0</v>
      </c>
      <c r="EC5" s="238"/>
      <c r="ED5" s="238"/>
      <c r="EE5" s="238" t="str">
        <f>'請求書'!K21</f>
        <v>3</v>
      </c>
      <c r="EF5" s="238"/>
      <c r="EG5" s="238"/>
      <c r="EH5" s="238" t="s">
        <v>161</v>
      </c>
      <c r="EI5" s="238"/>
      <c r="EJ5" s="238"/>
      <c r="EK5" s="261"/>
      <c r="EL5" s="27"/>
      <c r="EM5" s="27"/>
    </row>
    <row r="6" spans="1:143" ht="18" customHeight="1" thickBot="1">
      <c r="A6" s="251"/>
      <c r="B6" s="252"/>
      <c r="C6" s="252"/>
      <c r="D6" s="252"/>
      <c r="E6" s="252"/>
      <c r="F6" s="253"/>
      <c r="G6" s="257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9"/>
      <c r="AL6" s="235"/>
      <c r="AM6" s="235"/>
      <c r="AN6" s="235"/>
      <c r="AO6" s="235"/>
      <c r="AP6" s="235"/>
      <c r="AQ6" s="235"/>
      <c r="AR6" s="245"/>
      <c r="AS6" s="246"/>
      <c r="AT6" s="246"/>
      <c r="AU6" s="246"/>
      <c r="AV6" s="246"/>
      <c r="AW6" s="246"/>
      <c r="AX6" s="246"/>
      <c r="AY6" s="246"/>
      <c r="AZ6" s="246"/>
      <c r="BA6" s="246"/>
      <c r="BB6" s="246"/>
      <c r="BC6" s="246"/>
      <c r="BD6" s="247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36"/>
      <c r="CA6" s="236"/>
      <c r="CB6" s="236"/>
      <c r="CC6" s="236"/>
      <c r="CD6" s="236"/>
      <c r="CE6" s="236"/>
      <c r="CF6" s="236"/>
      <c r="CG6" s="236"/>
      <c r="CH6" s="236"/>
      <c r="CI6" s="236"/>
      <c r="CJ6" s="236"/>
      <c r="CK6" s="236"/>
      <c r="CL6" s="236"/>
      <c r="CM6" s="236"/>
      <c r="CN6" s="236"/>
      <c r="CO6" s="236"/>
      <c r="CP6" s="236"/>
      <c r="CQ6" s="236"/>
      <c r="EL6" s="27"/>
      <c r="EM6" s="27"/>
    </row>
    <row r="7" spans="1:143" ht="18" customHeight="1" thickBo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W7" s="328" t="s">
        <v>162</v>
      </c>
      <c r="CX7" s="329"/>
      <c r="CY7" s="334" t="s">
        <v>163</v>
      </c>
      <c r="CZ7" s="334"/>
      <c r="DA7" s="334"/>
      <c r="DB7" s="334"/>
      <c r="DC7" s="334"/>
      <c r="DD7" s="334"/>
      <c r="DE7" s="334"/>
      <c r="DF7" s="334"/>
      <c r="DG7" s="334"/>
      <c r="DH7" s="336">
        <f>AU3</f>
        <v>2367500000</v>
      </c>
      <c r="DI7" s="337"/>
      <c r="DJ7" s="337"/>
      <c r="DK7" s="337"/>
      <c r="DL7" s="337"/>
      <c r="DM7" s="337"/>
      <c r="DN7" s="337"/>
      <c r="DO7" s="337"/>
      <c r="DP7" s="337"/>
      <c r="DQ7" s="337"/>
      <c r="DR7" s="337"/>
      <c r="DS7" s="337"/>
      <c r="DT7" s="337"/>
      <c r="DU7" s="337"/>
      <c r="DV7" s="337"/>
      <c r="DW7" s="337"/>
      <c r="DX7" s="337"/>
      <c r="DY7" s="337"/>
      <c r="DZ7" s="337"/>
      <c r="EA7" s="337"/>
      <c r="EB7" s="337"/>
      <c r="EC7" s="337"/>
      <c r="ED7" s="337"/>
      <c r="EE7" s="337"/>
      <c r="EF7" s="337"/>
      <c r="EG7" s="337"/>
      <c r="EH7" s="337"/>
      <c r="EI7" s="337"/>
      <c r="EJ7" s="337"/>
      <c r="EK7" s="338"/>
      <c r="EL7" s="27"/>
      <c r="EM7" s="27"/>
    </row>
    <row r="8" spans="1:143" ht="18" customHeight="1">
      <c r="A8" s="285" t="s">
        <v>15</v>
      </c>
      <c r="B8" s="286"/>
      <c r="C8" s="286"/>
      <c r="D8" s="286" t="s">
        <v>16</v>
      </c>
      <c r="E8" s="286"/>
      <c r="F8" s="291"/>
      <c r="G8" s="294" t="s">
        <v>148</v>
      </c>
      <c r="H8" s="295"/>
      <c r="I8" s="295"/>
      <c r="J8" s="295"/>
      <c r="K8" s="295"/>
      <c r="L8" s="295"/>
      <c r="M8" s="295" t="s">
        <v>18</v>
      </c>
      <c r="N8" s="295"/>
      <c r="O8" s="295"/>
      <c r="P8" s="295"/>
      <c r="Q8" s="295"/>
      <c r="R8" s="295"/>
      <c r="S8" s="295" t="s">
        <v>19</v>
      </c>
      <c r="T8" s="295"/>
      <c r="U8" s="295"/>
      <c r="V8" s="295"/>
      <c r="W8" s="295"/>
      <c r="X8" s="295"/>
      <c r="Y8" s="300" t="s">
        <v>149</v>
      </c>
      <c r="Z8" s="300"/>
      <c r="AA8" s="300"/>
      <c r="AB8" s="300"/>
      <c r="AC8" s="300"/>
      <c r="AD8" s="300"/>
      <c r="AE8" s="262" t="s">
        <v>150</v>
      </c>
      <c r="AF8" s="262"/>
      <c r="AG8" s="262"/>
      <c r="AH8" s="262"/>
      <c r="AI8" s="262"/>
      <c r="AJ8" s="263"/>
      <c r="AK8" s="209" t="s">
        <v>198</v>
      </c>
      <c r="AL8" s="268"/>
      <c r="AM8" s="268"/>
      <c r="AN8" s="268"/>
      <c r="AO8" s="269"/>
      <c r="AP8" s="276" t="s">
        <v>17</v>
      </c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8"/>
      <c r="BN8" s="303" t="s">
        <v>164</v>
      </c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04"/>
      <c r="CA8" s="304"/>
      <c r="CB8" s="307">
        <f>F4</f>
        <v>0</v>
      </c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9"/>
      <c r="CW8" s="330"/>
      <c r="CX8" s="331"/>
      <c r="CY8" s="335"/>
      <c r="CZ8" s="335"/>
      <c r="DA8" s="335"/>
      <c r="DB8" s="335"/>
      <c r="DC8" s="335"/>
      <c r="DD8" s="335"/>
      <c r="DE8" s="335"/>
      <c r="DF8" s="335"/>
      <c r="DG8" s="335"/>
      <c r="DH8" s="339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1"/>
      <c r="EL8" s="27"/>
      <c r="EM8" s="27"/>
    </row>
    <row r="9" spans="1:143" ht="18" customHeight="1">
      <c r="A9" s="287"/>
      <c r="B9" s="288"/>
      <c r="C9" s="288"/>
      <c r="D9" s="288"/>
      <c r="E9" s="288"/>
      <c r="F9" s="292"/>
      <c r="G9" s="296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301"/>
      <c r="Z9" s="301"/>
      <c r="AA9" s="301"/>
      <c r="AB9" s="301"/>
      <c r="AC9" s="301"/>
      <c r="AD9" s="301"/>
      <c r="AE9" s="264"/>
      <c r="AF9" s="264"/>
      <c r="AG9" s="264"/>
      <c r="AH9" s="264"/>
      <c r="AI9" s="264"/>
      <c r="AJ9" s="265"/>
      <c r="AK9" s="270"/>
      <c r="AL9" s="271"/>
      <c r="AM9" s="271"/>
      <c r="AN9" s="271"/>
      <c r="AO9" s="272"/>
      <c r="AP9" s="279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1"/>
      <c r="BN9" s="305"/>
      <c r="BO9" s="306"/>
      <c r="BP9" s="306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10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2"/>
      <c r="CW9" s="330"/>
      <c r="CX9" s="331"/>
      <c r="CY9" s="313" t="s">
        <v>165</v>
      </c>
      <c r="CZ9" s="314"/>
      <c r="DA9" s="314"/>
      <c r="DB9" s="314"/>
      <c r="DC9" s="314"/>
      <c r="DD9" s="314"/>
      <c r="DE9" s="314"/>
      <c r="DF9" s="314"/>
      <c r="DG9" s="314"/>
      <c r="DH9" s="316" t="str">
        <f>AR4</f>
        <v>△△訪問入浴株式会社　　　　　　　　　〇〇訪問サービス事業所
</v>
      </c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8"/>
      <c r="EL9" s="27"/>
      <c r="EM9" s="27"/>
    </row>
    <row r="10" spans="1:143" ht="18" customHeight="1" thickBot="1">
      <c r="A10" s="289"/>
      <c r="B10" s="290"/>
      <c r="C10" s="290"/>
      <c r="D10" s="290"/>
      <c r="E10" s="290"/>
      <c r="F10" s="293"/>
      <c r="G10" s="298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302"/>
      <c r="Z10" s="302"/>
      <c r="AA10" s="302"/>
      <c r="AB10" s="302"/>
      <c r="AC10" s="302"/>
      <c r="AD10" s="302"/>
      <c r="AE10" s="266"/>
      <c r="AF10" s="266"/>
      <c r="AG10" s="266"/>
      <c r="AH10" s="266"/>
      <c r="AI10" s="266"/>
      <c r="AJ10" s="267"/>
      <c r="AK10" s="273"/>
      <c r="AL10" s="274"/>
      <c r="AM10" s="274"/>
      <c r="AN10" s="274"/>
      <c r="AO10" s="275"/>
      <c r="AP10" s="282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4"/>
      <c r="BN10" s="325" t="s">
        <v>166</v>
      </c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14" t="e">
        <f>IF(VLOOKUP(INT($G$3),'受給者一覧'!$B$3:$AX$500,3,FALSE)="",VLOOKUP(INT($G$3),'受給者一覧'!$B$3:$AX$500,2,FALSE),VLOOKUP(INT($G$3),'受給者一覧'!$B$3:$AX$500,3,FALSE))</f>
        <v>#VALUE!</v>
      </c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27"/>
      <c r="CW10" s="330"/>
      <c r="CX10" s="331"/>
      <c r="CY10" s="314"/>
      <c r="CZ10" s="314"/>
      <c r="DA10" s="314"/>
      <c r="DB10" s="314"/>
      <c r="DC10" s="314"/>
      <c r="DD10" s="314"/>
      <c r="DE10" s="314"/>
      <c r="DF10" s="314"/>
      <c r="DG10" s="314"/>
      <c r="DH10" s="319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320"/>
      <c r="EE10" s="320"/>
      <c r="EF10" s="320"/>
      <c r="EG10" s="320"/>
      <c r="EH10" s="320"/>
      <c r="EI10" s="320"/>
      <c r="EJ10" s="320"/>
      <c r="EK10" s="321"/>
      <c r="EL10" s="27"/>
      <c r="EM10" s="27"/>
    </row>
    <row r="11" spans="1:145" ht="18" customHeight="1">
      <c r="A11" s="342"/>
      <c r="B11" s="343"/>
      <c r="C11" s="343"/>
      <c r="D11" s="344">
        <f>IF(A11&lt;&gt;"",TEXT(DATE(YEAR('請求書'!$D$20),MONTH('請求書'!$D$20),$A11),"AAA"),"")</f>
      </c>
      <c r="E11" s="344"/>
      <c r="F11" s="345"/>
      <c r="G11" s="346"/>
      <c r="H11" s="347"/>
      <c r="I11" s="347"/>
      <c r="J11" s="347"/>
      <c r="K11" s="347"/>
      <c r="L11" s="347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9">
        <f aca="true" t="shared" si="0" ref="Y11:Y40">S11-M11</f>
        <v>0</v>
      </c>
      <c r="Z11" s="349"/>
      <c r="AA11" s="349"/>
      <c r="AB11" s="349"/>
      <c r="AC11" s="349"/>
      <c r="AD11" s="349"/>
      <c r="AE11" s="347"/>
      <c r="AF11" s="347"/>
      <c r="AG11" s="347"/>
      <c r="AH11" s="347"/>
      <c r="AI11" s="347"/>
      <c r="AJ11" s="350"/>
      <c r="AK11" s="351"/>
      <c r="AL11" s="352"/>
      <c r="AM11" s="352"/>
      <c r="AN11" s="352"/>
      <c r="AO11" s="353"/>
      <c r="AP11" s="352"/>
      <c r="AQ11" s="352"/>
      <c r="AR11" s="352"/>
      <c r="AS11" s="352"/>
      <c r="AT11" s="352"/>
      <c r="AU11" s="352"/>
      <c r="AV11" s="352"/>
      <c r="AW11" s="352"/>
      <c r="AX11" s="352"/>
      <c r="AY11" s="352"/>
      <c r="AZ11" s="352"/>
      <c r="BA11" s="352"/>
      <c r="BB11" s="352"/>
      <c r="BC11" s="352"/>
      <c r="BD11" s="353"/>
      <c r="BE11" s="26">
        <f>IF(G11&lt;&gt;"","1","")</f>
      </c>
      <c r="BF11" s="26">
        <f>IF(ISERROR(VLOOKUP(BE11,'単価設定'!$G$3:$K$4,2,FALSE)),"",VLOOKUP(BE11,'単価設定'!$G$3:$K$4,2,FALSE))</f>
      </c>
      <c r="BG11" s="26">
        <f>IF(BF11&lt;&gt;"",IF(COUNTIF(BF$11:BF11,BF11)=1,ROW(),""),"")</f>
      </c>
      <c r="BH11" s="26">
        <f>IF(COUNT($BG:$BG)&lt;ROW($A1),"",INT(INDEX($BF:$BF,SMALL($BG:$BG,ROW($A1)))))</f>
      </c>
      <c r="BN11" s="354" t="s">
        <v>167</v>
      </c>
      <c r="BO11" s="355"/>
      <c r="BP11" s="355"/>
      <c r="BQ11" s="355"/>
      <c r="BR11" s="355"/>
      <c r="BS11" s="355"/>
      <c r="BT11" s="355"/>
      <c r="BU11" s="355"/>
      <c r="BV11" s="355"/>
      <c r="BW11" s="355"/>
      <c r="BX11" s="355"/>
      <c r="BY11" s="355"/>
      <c r="BZ11" s="355"/>
      <c r="CA11" s="355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27"/>
      <c r="CW11" s="330"/>
      <c r="CX11" s="331"/>
      <c r="CY11" s="314"/>
      <c r="CZ11" s="314"/>
      <c r="DA11" s="314"/>
      <c r="DB11" s="314"/>
      <c r="DC11" s="314"/>
      <c r="DD11" s="314"/>
      <c r="DE11" s="314"/>
      <c r="DF11" s="314"/>
      <c r="DG11" s="314"/>
      <c r="DH11" s="319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320"/>
      <c r="EE11" s="320"/>
      <c r="EF11" s="320"/>
      <c r="EG11" s="320"/>
      <c r="EH11" s="320"/>
      <c r="EI11" s="320"/>
      <c r="EJ11" s="320"/>
      <c r="EK11" s="321"/>
      <c r="EL11" s="27"/>
      <c r="EM11" s="27"/>
      <c r="EN11" s="26">
        <f>IF(BE11="",0,A11)</f>
        <v>0</v>
      </c>
      <c r="EO11" s="26">
        <f>IF(ISERROR(SMALL($EN$11:$EN$41,COUNTIF($EN$11:$EN$41,0)+1)),0,SMALL($EN$11:$EN$41,COUNTIF($EN$11:$EN$41,0)+1))</f>
        <v>0</v>
      </c>
    </row>
    <row r="12" spans="1:145" ht="18" customHeight="1">
      <c r="A12" s="342"/>
      <c r="B12" s="343"/>
      <c r="C12" s="343"/>
      <c r="D12" s="344">
        <f>IF(A12&lt;&gt;"",TEXT(DATE(YEAR('請求書'!$D$20),MONTH('請求書'!$D$20),$A12),"AAA"),"")</f>
      </c>
      <c r="E12" s="344"/>
      <c r="F12" s="345"/>
      <c r="G12" s="356"/>
      <c r="H12" s="357"/>
      <c r="I12" s="357"/>
      <c r="J12" s="357"/>
      <c r="K12" s="357"/>
      <c r="L12" s="357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9">
        <f t="shared" si="0"/>
        <v>0</v>
      </c>
      <c r="Z12" s="359"/>
      <c r="AA12" s="359"/>
      <c r="AB12" s="359"/>
      <c r="AC12" s="359"/>
      <c r="AD12" s="359"/>
      <c r="AE12" s="357"/>
      <c r="AF12" s="357"/>
      <c r="AG12" s="357"/>
      <c r="AH12" s="357"/>
      <c r="AI12" s="357"/>
      <c r="AJ12" s="360"/>
      <c r="AK12" s="361"/>
      <c r="AL12" s="362"/>
      <c r="AM12" s="362"/>
      <c r="AN12" s="362"/>
      <c r="AO12" s="363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3"/>
      <c r="BE12" s="26">
        <f aca="true" t="shared" si="1" ref="BE12:BE40">IF(G12&lt;&gt;"","1","")</f>
      </c>
      <c r="BF12" s="26">
        <f>IF(ISERROR(VLOOKUP(BE12,'単価設定'!$G$3:$K$4,2,FALSE)),"",VLOOKUP(BE12,'単価設定'!$G$3:$K$4,2,FALSE))</f>
      </c>
      <c r="BG12" s="26">
        <f>IF(BF12&lt;&gt;"",IF(COUNTIF(BF$11:BF12,BF12)=1,ROW(),""),"")</f>
      </c>
      <c r="BH12" s="26">
        <f>IF(COUNT($BG:$BG)&lt;ROW($A2),"",INT(INDEX($BF:$BF,SMALL($BG:$BG,ROW($A2)))))</f>
      </c>
      <c r="BN12" s="325" t="s">
        <v>168</v>
      </c>
      <c r="BO12" s="326"/>
      <c r="BP12" s="326"/>
      <c r="BQ12" s="326"/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14" t="e">
        <f>IF(VLOOKUP(INT($G$3),'受給者一覧'!$B$3:$AX$500,3,FALSE)="","",VLOOKUP(INT($G$3),'受給者一覧'!$B$3:$AX$500,2,FALSE))</f>
        <v>#VALUE!</v>
      </c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27"/>
      <c r="CW12" s="330"/>
      <c r="CX12" s="331"/>
      <c r="CY12" s="314"/>
      <c r="CZ12" s="314"/>
      <c r="DA12" s="314"/>
      <c r="DB12" s="314"/>
      <c r="DC12" s="314"/>
      <c r="DD12" s="314"/>
      <c r="DE12" s="314"/>
      <c r="DF12" s="314"/>
      <c r="DG12" s="314"/>
      <c r="DH12" s="319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1"/>
      <c r="EL12" s="27"/>
      <c r="EM12" s="27"/>
      <c r="EN12" s="26">
        <f aca="true" t="shared" si="2" ref="EN12:EN40">IF(BE12="",0,A12)</f>
        <v>0</v>
      </c>
      <c r="EO12" s="26">
        <f>MAX(EN11:EN40)</f>
        <v>0</v>
      </c>
    </row>
    <row r="13" spans="1:144" ht="18" customHeight="1" thickBot="1">
      <c r="A13" s="342"/>
      <c r="B13" s="343"/>
      <c r="C13" s="343"/>
      <c r="D13" s="344">
        <f>IF(A13&lt;&gt;"",TEXT(DATE(YEAR('請求書'!$D$20),MONTH('請求書'!$D$20),$A13),"AAA"),"")</f>
      </c>
      <c r="E13" s="344"/>
      <c r="F13" s="345"/>
      <c r="G13" s="356"/>
      <c r="H13" s="357"/>
      <c r="I13" s="357"/>
      <c r="J13" s="357"/>
      <c r="K13" s="357"/>
      <c r="L13" s="357"/>
      <c r="M13" s="358"/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9">
        <f t="shared" si="0"/>
        <v>0</v>
      </c>
      <c r="Z13" s="359"/>
      <c r="AA13" s="359"/>
      <c r="AB13" s="359"/>
      <c r="AC13" s="359"/>
      <c r="AD13" s="359"/>
      <c r="AE13" s="357"/>
      <c r="AF13" s="357"/>
      <c r="AG13" s="357"/>
      <c r="AH13" s="357"/>
      <c r="AI13" s="357"/>
      <c r="AJ13" s="360"/>
      <c r="AK13" s="361"/>
      <c r="AL13" s="362"/>
      <c r="AM13" s="362"/>
      <c r="AN13" s="362"/>
      <c r="AO13" s="363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3"/>
      <c r="BE13" s="26">
        <f t="shared" si="1"/>
      </c>
      <c r="BF13" s="26">
        <f>IF(ISERROR(VLOOKUP(BE13,'単価設定'!$G$3:$K$4,2,FALSE)),"",VLOOKUP(BE13,'単価設定'!$G$3:$K$4,2,FALSE))</f>
      </c>
      <c r="BG13" s="26">
        <f>IF(BF13&lt;&gt;"",IF(COUNTIF(BF$11:BF13,BF13)=1,ROW(),""),"")</f>
      </c>
      <c r="BH13" s="26">
        <f>IF(COUNT($BG:$BG)&lt;ROW($A3),"",INT(INDEX($BF:$BF,SMALL($BG:$BG,ROW($A3)))))</f>
      </c>
      <c r="BN13" s="366" t="s">
        <v>169</v>
      </c>
      <c r="BO13" s="367"/>
      <c r="BP13" s="367"/>
      <c r="BQ13" s="367"/>
      <c r="BR13" s="367"/>
      <c r="BS13" s="367"/>
      <c r="BT13" s="367"/>
      <c r="BU13" s="367"/>
      <c r="BV13" s="367"/>
      <c r="BW13" s="367"/>
      <c r="BX13" s="367"/>
      <c r="BY13" s="367"/>
      <c r="BZ13" s="367"/>
      <c r="CA13" s="367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5"/>
      <c r="CW13" s="330"/>
      <c r="CX13" s="331"/>
      <c r="CY13" s="314"/>
      <c r="CZ13" s="314"/>
      <c r="DA13" s="314"/>
      <c r="DB13" s="314"/>
      <c r="DC13" s="314"/>
      <c r="DD13" s="314"/>
      <c r="DE13" s="314"/>
      <c r="DF13" s="314"/>
      <c r="DG13" s="314"/>
      <c r="DH13" s="319"/>
      <c r="DI13" s="320"/>
      <c r="DJ13" s="320"/>
      <c r="DK13" s="320"/>
      <c r="DL13" s="320"/>
      <c r="DM13" s="320"/>
      <c r="DN13" s="320"/>
      <c r="DO13" s="320"/>
      <c r="DP13" s="320"/>
      <c r="DQ13" s="320"/>
      <c r="DR13" s="320"/>
      <c r="DS13" s="320"/>
      <c r="DT13" s="320"/>
      <c r="DU13" s="320"/>
      <c r="DV13" s="320"/>
      <c r="DW13" s="320"/>
      <c r="DX13" s="320"/>
      <c r="DY13" s="320"/>
      <c r="DZ13" s="320"/>
      <c r="EA13" s="320"/>
      <c r="EB13" s="320"/>
      <c r="EC13" s="320"/>
      <c r="ED13" s="320"/>
      <c r="EE13" s="320"/>
      <c r="EF13" s="320"/>
      <c r="EG13" s="320"/>
      <c r="EH13" s="320"/>
      <c r="EI13" s="320"/>
      <c r="EJ13" s="320"/>
      <c r="EK13" s="321"/>
      <c r="EL13" s="27"/>
      <c r="EM13" s="27"/>
      <c r="EN13" s="26">
        <f t="shared" si="2"/>
        <v>0</v>
      </c>
    </row>
    <row r="14" spans="1:144" ht="18" customHeight="1" thickBot="1">
      <c r="A14" s="342"/>
      <c r="B14" s="343"/>
      <c r="C14" s="343"/>
      <c r="D14" s="344">
        <f>IF(A14&lt;&gt;"",TEXT(DATE(YEAR('請求書'!$D$20),MONTH('請求書'!$D$20),$A14),"AAA"),"")</f>
      </c>
      <c r="E14" s="344"/>
      <c r="F14" s="345"/>
      <c r="G14" s="356"/>
      <c r="H14" s="357"/>
      <c r="I14" s="357"/>
      <c r="J14" s="357"/>
      <c r="K14" s="357"/>
      <c r="L14" s="357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9">
        <f t="shared" si="0"/>
        <v>0</v>
      </c>
      <c r="Z14" s="359"/>
      <c r="AA14" s="359"/>
      <c r="AB14" s="359"/>
      <c r="AC14" s="359"/>
      <c r="AD14" s="359"/>
      <c r="AE14" s="357"/>
      <c r="AF14" s="357"/>
      <c r="AG14" s="357"/>
      <c r="AH14" s="357"/>
      <c r="AI14" s="357"/>
      <c r="AJ14" s="360"/>
      <c r="AK14" s="361"/>
      <c r="AL14" s="362"/>
      <c r="AM14" s="362"/>
      <c r="AN14" s="362"/>
      <c r="AO14" s="363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3"/>
      <c r="BE14" s="26">
        <f t="shared" si="1"/>
      </c>
      <c r="BF14" s="26">
        <f>IF(ISERROR(VLOOKUP(BE14,'単価設定'!$G$3:$K$4,2,FALSE)),"",VLOOKUP(BE14,'単価設定'!$G$3:$K$4,2,FALSE))</f>
      </c>
      <c r="BG14" s="26">
        <f>IF(BF14&lt;&gt;"",IF(COUNTIF(BF$11:BF14,BF14)=1,ROW(),""),"")</f>
      </c>
      <c r="BH14" s="26">
        <f>IF(COUNT($BG:$BG)&lt;ROW($A5),"",INT(INDEX($BF:$BF,SMALL($BG:$BG,ROW($A5)))))</f>
      </c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W14" s="332"/>
      <c r="CX14" s="333"/>
      <c r="CY14" s="315"/>
      <c r="CZ14" s="315"/>
      <c r="DA14" s="315"/>
      <c r="DB14" s="315"/>
      <c r="DC14" s="315"/>
      <c r="DD14" s="315"/>
      <c r="DE14" s="315"/>
      <c r="DF14" s="315"/>
      <c r="DG14" s="315"/>
      <c r="DH14" s="322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23"/>
      <c r="DT14" s="323"/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23"/>
      <c r="EG14" s="323"/>
      <c r="EH14" s="323"/>
      <c r="EI14" s="323"/>
      <c r="EJ14" s="323"/>
      <c r="EK14" s="324"/>
      <c r="EL14" s="27"/>
      <c r="EM14" s="27"/>
      <c r="EN14" s="26">
        <f t="shared" si="2"/>
        <v>0</v>
      </c>
    </row>
    <row r="15" spans="1:144" ht="18" customHeight="1" thickBot="1">
      <c r="A15" s="342"/>
      <c r="B15" s="343"/>
      <c r="C15" s="343"/>
      <c r="D15" s="344">
        <f>IF(A15&lt;&gt;"",TEXT(DATE(YEAR('請求書'!$D$20),MONTH('請求書'!$D$20),$A15),"AAA"),"")</f>
      </c>
      <c r="E15" s="344"/>
      <c r="F15" s="345"/>
      <c r="G15" s="356"/>
      <c r="H15" s="357"/>
      <c r="I15" s="357"/>
      <c r="J15" s="357"/>
      <c r="K15" s="357"/>
      <c r="L15" s="357"/>
      <c r="M15" s="358"/>
      <c r="N15" s="358"/>
      <c r="O15" s="358"/>
      <c r="P15" s="358"/>
      <c r="Q15" s="358"/>
      <c r="R15" s="358"/>
      <c r="S15" s="358"/>
      <c r="T15" s="358"/>
      <c r="U15" s="358"/>
      <c r="V15" s="358"/>
      <c r="W15" s="358"/>
      <c r="X15" s="358"/>
      <c r="Y15" s="359">
        <f t="shared" si="0"/>
        <v>0</v>
      </c>
      <c r="Z15" s="359"/>
      <c r="AA15" s="359"/>
      <c r="AB15" s="359"/>
      <c r="AC15" s="359"/>
      <c r="AD15" s="359"/>
      <c r="AE15" s="357"/>
      <c r="AF15" s="357"/>
      <c r="AG15" s="357"/>
      <c r="AH15" s="357"/>
      <c r="AI15" s="357"/>
      <c r="AJ15" s="360"/>
      <c r="AK15" s="361"/>
      <c r="AL15" s="362"/>
      <c r="AM15" s="362"/>
      <c r="AN15" s="362"/>
      <c r="AO15" s="363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3"/>
      <c r="BE15" s="26">
        <f t="shared" si="1"/>
      </c>
      <c r="BF15" s="26">
        <f>IF(ISERROR(VLOOKUP(BE15,'単価設定'!$G$3:$K$4,2,FALSE)),"",VLOOKUP(BE15,'単価設定'!$G$3:$K$4,2,FALSE))</f>
      </c>
      <c r="BG15" s="26">
        <f>IF(BF15&lt;&gt;"",IF(COUNTIF(BF$11:BF15,BF15)=1,ROW(),""),"")</f>
      </c>
      <c r="BH15" s="26">
        <f>IF(COUNT($BG:$BG)&lt;ROW($A4),"",INT(INDEX($BF:$BF,SMALL($BG:$BG,ROW($A4)))))</f>
      </c>
      <c r="BN15" s="368" t="s">
        <v>170</v>
      </c>
      <c r="BO15" s="369"/>
      <c r="BP15" s="369"/>
      <c r="BQ15" s="369"/>
      <c r="BR15" s="369"/>
      <c r="BS15" s="369"/>
      <c r="BT15" s="369"/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70"/>
      <c r="CF15" s="371">
        <f>IF(ISERROR(AA6),0,AA6)</f>
        <v>0</v>
      </c>
      <c r="CG15" s="369"/>
      <c r="CH15" s="369"/>
      <c r="CI15" s="369"/>
      <c r="CJ15" s="369"/>
      <c r="CK15" s="369"/>
      <c r="CL15" s="369"/>
      <c r="CM15" s="369"/>
      <c r="CN15" s="369"/>
      <c r="CO15" s="372"/>
      <c r="CP15" s="44"/>
      <c r="CQ15" s="44"/>
      <c r="CR15" s="44"/>
      <c r="CS15" s="44"/>
      <c r="CT15" s="44"/>
      <c r="CU15" s="44"/>
      <c r="CW15" s="22"/>
      <c r="CX15" s="22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N15" s="26">
        <f t="shared" si="2"/>
        <v>0</v>
      </c>
    </row>
    <row r="16" spans="1:144" ht="18" customHeight="1" thickBot="1">
      <c r="A16" s="342"/>
      <c r="B16" s="343"/>
      <c r="C16" s="343"/>
      <c r="D16" s="344">
        <f>IF(A16&lt;&gt;"",TEXT(DATE(YEAR('請求書'!$D$20),MONTH('請求書'!$D$20),$A16),"AAA"),"")</f>
      </c>
      <c r="E16" s="344"/>
      <c r="F16" s="345"/>
      <c r="G16" s="356"/>
      <c r="H16" s="357"/>
      <c r="I16" s="357"/>
      <c r="J16" s="357"/>
      <c r="K16" s="357"/>
      <c r="L16" s="357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9">
        <f t="shared" si="0"/>
        <v>0</v>
      </c>
      <c r="Z16" s="359"/>
      <c r="AA16" s="359"/>
      <c r="AB16" s="359"/>
      <c r="AC16" s="359"/>
      <c r="AD16" s="359"/>
      <c r="AE16" s="357"/>
      <c r="AF16" s="357"/>
      <c r="AG16" s="357"/>
      <c r="AH16" s="357"/>
      <c r="AI16" s="357"/>
      <c r="AJ16" s="360"/>
      <c r="AK16" s="361"/>
      <c r="AL16" s="362"/>
      <c r="AM16" s="362"/>
      <c r="AN16" s="362"/>
      <c r="AO16" s="363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3"/>
      <c r="BE16" s="26">
        <f t="shared" si="1"/>
      </c>
      <c r="BF16" s="26">
        <f>IF(ISERROR(VLOOKUP(BE16,'単価設定'!$G$3:$K$4,2,FALSE)),"",VLOOKUP(BE16,'単価設定'!$G$3:$K$4,2,FALSE))</f>
      </c>
      <c r="BG16" s="26">
        <f>IF(BF16&lt;&gt;"",IF(COUNTIF(BF$11:BF16,BF16)=1,ROW(),""),"")</f>
      </c>
      <c r="BH16" s="26">
        <f aca="true" t="shared" si="3" ref="BH16:BH41">IF(COUNT($BG:$BG)&lt;ROW($A6),"",INT(INDEX($BF:$BF,SMALL($BG:$BG,ROW($A6)))))</f>
      </c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3"/>
      <c r="DH16" s="43"/>
      <c r="DI16" s="43"/>
      <c r="DJ16" s="4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6"/>
      <c r="EM16" s="26"/>
      <c r="EN16" s="26">
        <f t="shared" si="2"/>
        <v>0</v>
      </c>
    </row>
    <row r="17" spans="1:144" ht="18" customHeight="1" thickBot="1">
      <c r="A17" s="342"/>
      <c r="B17" s="343"/>
      <c r="C17" s="343"/>
      <c r="D17" s="344">
        <f>IF(A17&lt;&gt;"",TEXT(DATE(YEAR('請求書'!$D$20),MONTH('請求書'!$D$20),$A17),"AAA"),"")</f>
      </c>
      <c r="E17" s="344"/>
      <c r="F17" s="345"/>
      <c r="G17" s="356"/>
      <c r="H17" s="357"/>
      <c r="I17" s="357"/>
      <c r="J17" s="357"/>
      <c r="K17" s="357"/>
      <c r="L17" s="357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9">
        <f t="shared" si="0"/>
        <v>0</v>
      </c>
      <c r="Z17" s="359"/>
      <c r="AA17" s="359"/>
      <c r="AB17" s="359"/>
      <c r="AC17" s="359"/>
      <c r="AD17" s="359"/>
      <c r="AE17" s="357"/>
      <c r="AF17" s="357"/>
      <c r="AG17" s="357"/>
      <c r="AH17" s="357"/>
      <c r="AI17" s="357"/>
      <c r="AJ17" s="360"/>
      <c r="AK17" s="361"/>
      <c r="AL17" s="362"/>
      <c r="AM17" s="362"/>
      <c r="AN17" s="362"/>
      <c r="AO17" s="363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3"/>
      <c r="BE17" s="26">
        <f t="shared" si="1"/>
      </c>
      <c r="BF17" s="26">
        <f>IF(ISERROR(VLOOKUP(BE17,'単価設定'!$G$3:$K$4,2,FALSE)),"",VLOOKUP(BE17,'単価設定'!$G$3:$K$4,2,FALSE))</f>
      </c>
      <c r="BG17" s="26">
        <f>IF(BF17&lt;&gt;"",IF(COUNTIF(BF$11:BF17,BF17)=1,ROW(),""),"")</f>
      </c>
      <c r="BH17" s="26">
        <f t="shared" si="3"/>
      </c>
      <c r="BM17" s="58"/>
      <c r="BN17" s="373" t="s">
        <v>41</v>
      </c>
      <c r="BO17" s="374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75"/>
      <c r="CC17" s="379" t="s">
        <v>42</v>
      </c>
      <c r="CD17" s="380"/>
      <c r="CE17" s="380"/>
      <c r="CF17" s="380"/>
      <c r="CG17" s="380"/>
      <c r="CH17" s="380"/>
      <c r="CI17" s="380"/>
      <c r="CJ17" s="380"/>
      <c r="CK17" s="380"/>
      <c r="CL17" s="381"/>
      <c r="CM17" s="382" t="e">
        <f>VLOOKUP(INT($G$3),'受給者一覧'!$B$3:$AZ$500,50,FALSE)&amp;""</f>
        <v>#VALUE!</v>
      </c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/>
      <c r="DB17" s="383"/>
      <c r="DC17" s="383"/>
      <c r="DD17" s="383"/>
      <c r="DE17" s="383"/>
      <c r="DF17" s="384"/>
      <c r="DG17" s="368" t="s">
        <v>43</v>
      </c>
      <c r="DH17" s="380"/>
      <c r="DI17" s="380"/>
      <c r="DJ17" s="380"/>
      <c r="DK17" s="380"/>
      <c r="DL17" s="380"/>
      <c r="DM17" s="380"/>
      <c r="DN17" s="381"/>
      <c r="DO17" s="386"/>
      <c r="DP17" s="387"/>
      <c r="DQ17" s="368" t="s">
        <v>44</v>
      </c>
      <c r="DR17" s="380"/>
      <c r="DS17" s="380"/>
      <c r="DT17" s="380"/>
      <c r="DU17" s="380"/>
      <c r="DV17" s="380"/>
      <c r="DW17" s="380"/>
      <c r="DX17" s="380"/>
      <c r="DY17" s="380"/>
      <c r="DZ17" s="380"/>
      <c r="EA17" s="381"/>
      <c r="EB17" s="388">
        <v>0</v>
      </c>
      <c r="EC17" s="389"/>
      <c r="ED17" s="389"/>
      <c r="EE17" s="389"/>
      <c r="EF17" s="389"/>
      <c r="EG17" s="389"/>
      <c r="EH17" s="389"/>
      <c r="EI17" s="389"/>
      <c r="EJ17" s="389"/>
      <c r="EK17" s="390"/>
      <c r="EN17" s="26">
        <f t="shared" si="2"/>
        <v>0</v>
      </c>
    </row>
    <row r="18" spans="1:144" ht="18" customHeight="1" thickBot="1">
      <c r="A18" s="342"/>
      <c r="B18" s="343"/>
      <c r="C18" s="343"/>
      <c r="D18" s="344">
        <f>IF(A18&lt;&gt;"",TEXT(DATE(YEAR('請求書'!$D$20),MONTH('請求書'!$D$20),$A18),"AAA"),"")</f>
      </c>
      <c r="E18" s="344"/>
      <c r="F18" s="345"/>
      <c r="G18" s="356"/>
      <c r="H18" s="357"/>
      <c r="I18" s="357"/>
      <c r="J18" s="357"/>
      <c r="K18" s="357"/>
      <c r="L18" s="357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9">
        <f t="shared" si="0"/>
        <v>0</v>
      </c>
      <c r="Z18" s="359"/>
      <c r="AA18" s="359"/>
      <c r="AB18" s="359"/>
      <c r="AC18" s="359"/>
      <c r="AD18" s="359"/>
      <c r="AE18" s="357"/>
      <c r="AF18" s="357"/>
      <c r="AG18" s="357"/>
      <c r="AH18" s="357"/>
      <c r="AI18" s="357"/>
      <c r="AJ18" s="360"/>
      <c r="AK18" s="361"/>
      <c r="AL18" s="362"/>
      <c r="AM18" s="362"/>
      <c r="AN18" s="362"/>
      <c r="AO18" s="363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3"/>
      <c r="BE18" s="26">
        <f t="shared" si="1"/>
      </c>
      <c r="BF18" s="26">
        <f>IF(ISERROR(VLOOKUP(BE18,'単価設定'!$G$3:$K$4,2,FALSE)),"",VLOOKUP(BE18,'単価設定'!$G$3:$K$4,2,FALSE))</f>
      </c>
      <c r="BG18" s="26">
        <f>IF(BF18&lt;&gt;"",IF(COUNTIF(BF$11:BF18,BF18)=1,ROW(),""),"")</f>
      </c>
      <c r="BH18" s="26">
        <f t="shared" si="3"/>
      </c>
      <c r="BN18" s="376"/>
      <c r="BO18" s="377"/>
      <c r="BP18" s="377"/>
      <c r="BQ18" s="377"/>
      <c r="BR18" s="377"/>
      <c r="BS18" s="377"/>
      <c r="BT18" s="377"/>
      <c r="BU18" s="377"/>
      <c r="BV18" s="377"/>
      <c r="BW18" s="377"/>
      <c r="BX18" s="377"/>
      <c r="BY18" s="377"/>
      <c r="BZ18" s="377"/>
      <c r="CA18" s="377"/>
      <c r="CB18" s="378"/>
      <c r="CC18" s="385" t="s">
        <v>45</v>
      </c>
      <c r="CD18" s="385"/>
      <c r="CE18" s="385"/>
      <c r="CF18" s="385"/>
      <c r="CG18" s="385"/>
      <c r="CH18" s="385"/>
      <c r="CI18" s="385"/>
      <c r="CJ18" s="385"/>
      <c r="CK18" s="385"/>
      <c r="CL18" s="379" t="e">
        <f>VLOOKUP(INT($G$3),'受給者一覧'!$B$3:$AZ$500,51,FALSE)&amp;""</f>
        <v>#VALUE!</v>
      </c>
      <c r="CM18" s="369"/>
      <c r="CN18" s="369"/>
      <c r="CO18" s="369"/>
      <c r="CP18" s="369"/>
      <c r="CQ18" s="369"/>
      <c r="CR18" s="369"/>
      <c r="CS18" s="369"/>
      <c r="CT18" s="369"/>
      <c r="CU18" s="369"/>
      <c r="CV18" s="369"/>
      <c r="CW18" s="369"/>
      <c r="CX18" s="369"/>
      <c r="CY18" s="369"/>
      <c r="CZ18" s="369"/>
      <c r="DA18" s="369"/>
      <c r="DB18" s="369"/>
      <c r="DC18" s="369"/>
      <c r="DD18" s="369"/>
      <c r="DE18" s="369"/>
      <c r="DF18" s="369"/>
      <c r="DG18" s="369"/>
      <c r="DH18" s="369"/>
      <c r="DI18" s="369"/>
      <c r="DJ18" s="369"/>
      <c r="DK18" s="369"/>
      <c r="DL18" s="369"/>
      <c r="DM18" s="369"/>
      <c r="DN18" s="369"/>
      <c r="DO18" s="369"/>
      <c r="DP18" s="369"/>
      <c r="DQ18" s="369"/>
      <c r="DR18" s="369"/>
      <c r="DS18" s="369"/>
      <c r="DT18" s="369"/>
      <c r="DU18" s="369"/>
      <c r="DV18" s="369"/>
      <c r="DW18" s="369"/>
      <c r="DX18" s="369"/>
      <c r="DY18" s="369"/>
      <c r="DZ18" s="369"/>
      <c r="EA18" s="369"/>
      <c r="EB18" s="369"/>
      <c r="EC18" s="369"/>
      <c r="ED18" s="369"/>
      <c r="EE18" s="369"/>
      <c r="EF18" s="369"/>
      <c r="EG18" s="369"/>
      <c r="EH18" s="369"/>
      <c r="EI18" s="369"/>
      <c r="EJ18" s="369"/>
      <c r="EK18" s="372"/>
      <c r="EN18" s="26">
        <f t="shared" si="2"/>
        <v>0</v>
      </c>
    </row>
    <row r="19" spans="1:144" ht="18" customHeight="1" thickBot="1">
      <c r="A19" s="342"/>
      <c r="B19" s="343"/>
      <c r="C19" s="343"/>
      <c r="D19" s="344">
        <f>IF(A19&lt;&gt;"",TEXT(DATE(YEAR('請求書'!$D$20),MONTH('請求書'!$D$20),$A19),"AAA"),"")</f>
      </c>
      <c r="E19" s="344"/>
      <c r="F19" s="345"/>
      <c r="G19" s="356"/>
      <c r="H19" s="357"/>
      <c r="I19" s="357"/>
      <c r="J19" s="357"/>
      <c r="K19" s="357"/>
      <c r="L19" s="357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9">
        <f t="shared" si="0"/>
        <v>0</v>
      </c>
      <c r="Z19" s="359"/>
      <c r="AA19" s="359"/>
      <c r="AB19" s="359"/>
      <c r="AC19" s="359"/>
      <c r="AD19" s="359"/>
      <c r="AE19" s="357"/>
      <c r="AF19" s="357"/>
      <c r="AG19" s="357"/>
      <c r="AH19" s="357"/>
      <c r="AI19" s="357"/>
      <c r="AJ19" s="360"/>
      <c r="AK19" s="361"/>
      <c r="AL19" s="362"/>
      <c r="AM19" s="362"/>
      <c r="AN19" s="362"/>
      <c r="AO19" s="363"/>
      <c r="AP19" s="362"/>
      <c r="AQ19" s="362"/>
      <c r="AR19" s="362"/>
      <c r="AS19" s="362"/>
      <c r="AT19" s="362"/>
      <c r="AU19" s="362"/>
      <c r="AV19" s="362"/>
      <c r="AW19" s="362"/>
      <c r="AX19" s="362"/>
      <c r="AY19" s="362"/>
      <c r="AZ19" s="362"/>
      <c r="BA19" s="362"/>
      <c r="BB19" s="362"/>
      <c r="BC19" s="362"/>
      <c r="BD19" s="363"/>
      <c r="BE19" s="26">
        <f t="shared" si="1"/>
      </c>
      <c r="BF19" s="26">
        <f>IF(ISERROR(VLOOKUP(BE19,'単価設定'!$G$3:$K$4,2,FALSE)),"",VLOOKUP(BE19,'単価設定'!$G$3:$K$4,2,FALSE))</f>
      </c>
      <c r="BG19" s="26">
        <f>IF(BF19&lt;&gt;"",IF(COUNTIF(BF$11:BF19,BF19)=1,ROW(),""),"")</f>
      </c>
      <c r="BH19" s="26">
        <f t="shared" si="3"/>
      </c>
      <c r="EN19" s="26">
        <f t="shared" si="2"/>
        <v>0</v>
      </c>
    </row>
    <row r="20" spans="1:144" ht="18" customHeight="1">
      <c r="A20" s="342"/>
      <c r="B20" s="343"/>
      <c r="C20" s="343"/>
      <c r="D20" s="344">
        <f>IF(A20&lt;&gt;"",TEXT(DATE(YEAR('請求書'!$D$20),MONTH('請求書'!$D$20),$A20),"AAA"),"")</f>
      </c>
      <c r="E20" s="344"/>
      <c r="F20" s="345"/>
      <c r="G20" s="356"/>
      <c r="H20" s="357"/>
      <c r="I20" s="357"/>
      <c r="J20" s="357"/>
      <c r="K20" s="357"/>
      <c r="L20" s="357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9">
        <f t="shared" si="0"/>
        <v>0</v>
      </c>
      <c r="Z20" s="359"/>
      <c r="AA20" s="359"/>
      <c r="AB20" s="359"/>
      <c r="AC20" s="359"/>
      <c r="AD20" s="359"/>
      <c r="AE20" s="357"/>
      <c r="AF20" s="357"/>
      <c r="AG20" s="357"/>
      <c r="AH20" s="357"/>
      <c r="AI20" s="357"/>
      <c r="AJ20" s="360"/>
      <c r="AK20" s="361"/>
      <c r="AL20" s="362"/>
      <c r="AM20" s="362"/>
      <c r="AN20" s="362"/>
      <c r="AO20" s="363"/>
      <c r="AP20" s="362"/>
      <c r="AQ20" s="362"/>
      <c r="AR20" s="362"/>
      <c r="AS20" s="362"/>
      <c r="AT20" s="362"/>
      <c r="AU20" s="362"/>
      <c r="AV20" s="362"/>
      <c r="AW20" s="362"/>
      <c r="AX20" s="362"/>
      <c r="AY20" s="362"/>
      <c r="AZ20" s="362"/>
      <c r="BA20" s="362"/>
      <c r="BB20" s="362"/>
      <c r="BC20" s="362"/>
      <c r="BD20" s="363"/>
      <c r="BE20" s="26">
        <f t="shared" si="1"/>
      </c>
      <c r="BF20" s="26">
        <f>IF(ISERROR(VLOOKUP(BE20,'単価設定'!$G$3:$K$4,2,FALSE)),"",VLOOKUP(BE20,'単価設定'!$G$3:$K$4,2,FALSE))</f>
      </c>
      <c r="BG20" s="26">
        <f>IF(BF20&lt;&gt;"",IF(COUNTIF(BF$11:BF20,BF20)=1,ROW(),""),"")</f>
      </c>
      <c r="BH20" s="26">
        <f t="shared" si="3"/>
      </c>
      <c r="BM20" s="58"/>
      <c r="BN20" s="391" t="s">
        <v>46</v>
      </c>
      <c r="BO20" s="392"/>
      <c r="BP20" s="393"/>
      <c r="BQ20" s="400" t="s">
        <v>141</v>
      </c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2"/>
      <c r="CH20" s="403" t="s">
        <v>142</v>
      </c>
      <c r="CI20" s="404"/>
      <c r="CJ20" s="404"/>
      <c r="CK20" s="404"/>
      <c r="CL20" s="404"/>
      <c r="CM20" s="404"/>
      <c r="CN20" s="404"/>
      <c r="CO20" s="404"/>
      <c r="CP20" s="404"/>
      <c r="CQ20" s="404"/>
      <c r="CR20" s="404"/>
      <c r="CS20" s="404"/>
      <c r="CT20" s="405"/>
      <c r="CU20" s="406"/>
      <c r="CV20" s="403" t="s">
        <v>47</v>
      </c>
      <c r="CW20" s="404"/>
      <c r="CX20" s="404"/>
      <c r="CY20" s="404"/>
      <c r="CZ20" s="404"/>
      <c r="DA20" s="404"/>
      <c r="DB20" s="404"/>
      <c r="DC20" s="404"/>
      <c r="DD20" s="404"/>
      <c r="DE20" s="410"/>
      <c r="DF20" s="411" t="s">
        <v>48</v>
      </c>
      <c r="DG20" s="412"/>
      <c r="DH20" s="412"/>
      <c r="DI20" s="413"/>
      <c r="DJ20" s="414" t="s">
        <v>49</v>
      </c>
      <c r="DK20" s="415"/>
      <c r="DL20" s="415"/>
      <c r="DM20" s="415"/>
      <c r="DN20" s="415"/>
      <c r="DO20" s="415"/>
      <c r="DP20" s="415"/>
      <c r="DQ20" s="415"/>
      <c r="DR20" s="415"/>
      <c r="DS20" s="415"/>
      <c r="DT20" s="415"/>
      <c r="DU20" s="416"/>
      <c r="DV20" s="417" t="s">
        <v>50</v>
      </c>
      <c r="DW20" s="418"/>
      <c r="DX20" s="418"/>
      <c r="DY20" s="418"/>
      <c r="DZ20" s="418"/>
      <c r="EA20" s="418"/>
      <c r="EB20" s="418"/>
      <c r="EC20" s="418"/>
      <c r="ED20" s="418"/>
      <c r="EE20" s="418"/>
      <c r="EF20" s="419"/>
      <c r="EG20" s="420"/>
      <c r="EH20" s="421" t="s">
        <v>17</v>
      </c>
      <c r="EI20" s="422"/>
      <c r="EJ20" s="422"/>
      <c r="EK20" s="423"/>
      <c r="EN20" s="26">
        <f t="shared" si="2"/>
        <v>0</v>
      </c>
    </row>
    <row r="21" spans="1:144" ht="18" customHeight="1">
      <c r="A21" s="342"/>
      <c r="B21" s="343"/>
      <c r="C21" s="343"/>
      <c r="D21" s="344">
        <f>IF(A21&lt;&gt;"",TEXT(DATE(YEAR('請求書'!$D$20),MONTH('請求書'!$D$20),$A21),"AAA"),"")</f>
      </c>
      <c r="E21" s="344"/>
      <c r="F21" s="345"/>
      <c r="G21" s="356"/>
      <c r="H21" s="357"/>
      <c r="I21" s="357"/>
      <c r="J21" s="357"/>
      <c r="K21" s="357"/>
      <c r="L21" s="357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9">
        <f t="shared" si="0"/>
        <v>0</v>
      </c>
      <c r="Z21" s="359"/>
      <c r="AA21" s="359"/>
      <c r="AB21" s="359"/>
      <c r="AC21" s="359"/>
      <c r="AD21" s="359"/>
      <c r="AE21" s="357"/>
      <c r="AF21" s="357"/>
      <c r="AG21" s="357"/>
      <c r="AH21" s="357"/>
      <c r="AI21" s="357"/>
      <c r="AJ21" s="360"/>
      <c r="AK21" s="361"/>
      <c r="AL21" s="362"/>
      <c r="AM21" s="362"/>
      <c r="AN21" s="362"/>
      <c r="AO21" s="363"/>
      <c r="AP21" s="362"/>
      <c r="AQ21" s="362"/>
      <c r="AR21" s="362"/>
      <c r="AS21" s="362"/>
      <c r="AT21" s="362"/>
      <c r="AU21" s="362"/>
      <c r="AV21" s="362"/>
      <c r="AW21" s="362"/>
      <c r="AX21" s="362"/>
      <c r="AY21" s="362"/>
      <c r="AZ21" s="362"/>
      <c r="BA21" s="362"/>
      <c r="BB21" s="362"/>
      <c r="BC21" s="362"/>
      <c r="BD21" s="363"/>
      <c r="BE21" s="26">
        <f t="shared" si="1"/>
      </c>
      <c r="BF21" s="26">
        <f>IF(ISERROR(VLOOKUP(BE21,'単価設定'!$G$3:$K$4,2,FALSE)),"",VLOOKUP(BE21,'単価設定'!$G$3:$K$4,2,FALSE))</f>
      </c>
      <c r="BG21" s="26">
        <f>IF(BF21&lt;&gt;"",IF(COUNTIF(BF$11:BF21,BF21)=1,ROW(),""),"")</f>
      </c>
      <c r="BH21" s="26">
        <f t="shared" si="3"/>
      </c>
      <c r="BM21" s="51"/>
      <c r="BN21" s="394"/>
      <c r="BO21" s="395"/>
      <c r="BP21" s="396"/>
      <c r="BQ21" s="407">
        <f>IF(ISERROR(VLOOKUP(CH21,'単価設定'!$H$3:$K$4,2,FALSE)),"",VLOOKUP(CH21,'単価設定'!$H$3:$K$4,2,FALSE))</f>
      </c>
      <c r="BR21" s="408"/>
      <c r="BS21" s="408"/>
      <c r="BT21" s="408"/>
      <c r="BU21" s="408"/>
      <c r="BV21" s="408"/>
      <c r="BW21" s="408"/>
      <c r="BX21" s="408"/>
      <c r="BY21" s="408"/>
      <c r="BZ21" s="408"/>
      <c r="CA21" s="408"/>
      <c r="CB21" s="408"/>
      <c r="CC21" s="408"/>
      <c r="CD21" s="408"/>
      <c r="CE21" s="408"/>
      <c r="CF21" s="408"/>
      <c r="CG21" s="409"/>
      <c r="CH21" s="424">
        <f>TEXT(IF(ISERROR(SMALL(BH:BH,ROW(A1))),"",SMALL(BH:BH,ROW(A1))),"000000")</f>
      </c>
      <c r="CI21" s="425"/>
      <c r="CJ21" s="425"/>
      <c r="CK21" s="425"/>
      <c r="CL21" s="425"/>
      <c r="CM21" s="425"/>
      <c r="CN21" s="425"/>
      <c r="CO21" s="425"/>
      <c r="CP21" s="425"/>
      <c r="CQ21" s="425"/>
      <c r="CR21" s="425"/>
      <c r="CS21" s="425"/>
      <c r="CT21" s="425"/>
      <c r="CU21" s="426"/>
      <c r="CV21" s="427">
        <f>IF(ISERROR(VLOOKUP(CH21,'単価設定'!$H$3:$K$4,4,FALSE)),"",VLOOKUP(CH21,'単価設定'!$H$3:$K$4,4,FALSE))</f>
      </c>
      <c r="CW21" s="428"/>
      <c r="CX21" s="428"/>
      <c r="CY21" s="428"/>
      <c r="CZ21" s="428"/>
      <c r="DA21" s="428"/>
      <c r="DB21" s="428"/>
      <c r="DC21" s="428"/>
      <c r="DD21" s="428"/>
      <c r="DE21" s="429"/>
      <c r="DF21" s="430">
        <f>COUNT(G11:L40)</f>
        <v>0</v>
      </c>
      <c r="DG21" s="431"/>
      <c r="DH21" s="431"/>
      <c r="DI21" s="432"/>
      <c r="DJ21" s="433">
        <f aca="true" t="shared" si="4" ref="DJ21:DJ35">IF(CH21="","",CV21*DF21)</f>
      </c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5"/>
      <c r="DV21" s="433">
        <f aca="true" t="shared" si="5" ref="DV21:DV34">IF(CH21="","",DJ21*0.1)</f>
      </c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5"/>
      <c r="EH21" s="436"/>
      <c r="EI21" s="314"/>
      <c r="EJ21" s="437"/>
      <c r="EK21" s="438"/>
      <c r="EN21" s="26">
        <f t="shared" si="2"/>
        <v>0</v>
      </c>
    </row>
    <row r="22" spans="1:144" ht="18" customHeight="1">
      <c r="A22" s="342"/>
      <c r="B22" s="343"/>
      <c r="C22" s="343"/>
      <c r="D22" s="344">
        <f>IF(A22&lt;&gt;"",TEXT(DATE(YEAR('請求書'!$D$20),MONTH('請求書'!$D$20),$A22),"AAA"),"")</f>
      </c>
      <c r="E22" s="344"/>
      <c r="F22" s="345"/>
      <c r="G22" s="356"/>
      <c r="H22" s="357"/>
      <c r="I22" s="357"/>
      <c r="J22" s="357"/>
      <c r="K22" s="357"/>
      <c r="L22" s="357"/>
      <c r="M22" s="358"/>
      <c r="N22" s="358"/>
      <c r="O22" s="358"/>
      <c r="P22" s="358"/>
      <c r="Q22" s="358"/>
      <c r="R22" s="358"/>
      <c r="S22" s="358"/>
      <c r="T22" s="358"/>
      <c r="U22" s="358"/>
      <c r="V22" s="358"/>
      <c r="W22" s="358"/>
      <c r="X22" s="358"/>
      <c r="Y22" s="359">
        <f t="shared" si="0"/>
        <v>0</v>
      </c>
      <c r="Z22" s="359"/>
      <c r="AA22" s="359"/>
      <c r="AB22" s="359"/>
      <c r="AC22" s="359"/>
      <c r="AD22" s="359"/>
      <c r="AE22" s="357"/>
      <c r="AF22" s="357"/>
      <c r="AG22" s="357"/>
      <c r="AH22" s="357"/>
      <c r="AI22" s="357"/>
      <c r="AJ22" s="360"/>
      <c r="AK22" s="361"/>
      <c r="AL22" s="362"/>
      <c r="AM22" s="362"/>
      <c r="AN22" s="362"/>
      <c r="AO22" s="363"/>
      <c r="AP22" s="362"/>
      <c r="AQ22" s="362"/>
      <c r="AR22" s="362"/>
      <c r="AS22" s="362"/>
      <c r="AT22" s="362"/>
      <c r="AU22" s="362"/>
      <c r="AV22" s="362"/>
      <c r="AW22" s="362"/>
      <c r="AX22" s="362"/>
      <c r="AY22" s="362"/>
      <c r="AZ22" s="362"/>
      <c r="BA22" s="362"/>
      <c r="BB22" s="362"/>
      <c r="BC22" s="362"/>
      <c r="BD22" s="363"/>
      <c r="BE22" s="26">
        <f t="shared" si="1"/>
      </c>
      <c r="BF22" s="26">
        <f>IF(ISERROR(VLOOKUP(BE22,'単価設定'!$G$3:$K$4,2,FALSE)),"",VLOOKUP(BE22,'単価設定'!$G$3:$K$4,2,FALSE))</f>
      </c>
      <c r="BG22" s="26">
        <f>IF(BF22&lt;&gt;"",IF(COUNTIF(BF$11:BF22,BF22)=1,ROW(),""),"")</f>
      </c>
      <c r="BH22" s="26">
        <f t="shared" si="3"/>
      </c>
      <c r="BN22" s="394"/>
      <c r="BO22" s="395"/>
      <c r="BP22" s="396"/>
      <c r="BQ22" s="407">
        <f>IF(ISERROR(VLOOKUP(CH22,'単価設定'!$H$3:$K$4,2,FALSE)),"",VLOOKUP(CH22,'単価設定'!$H$3:$K$4,2,FALSE))</f>
      </c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9"/>
      <c r="CH22" s="424">
        <f>TEXT(IF(ISERROR(SMALL(BH:BH,ROW(A2))),"",SMALL(BH:BH,ROW(A2))),"000000")</f>
      </c>
      <c r="CI22" s="425"/>
      <c r="CJ22" s="425"/>
      <c r="CK22" s="425"/>
      <c r="CL22" s="425"/>
      <c r="CM22" s="425"/>
      <c r="CN22" s="425"/>
      <c r="CO22" s="425"/>
      <c r="CP22" s="425"/>
      <c r="CQ22" s="425"/>
      <c r="CR22" s="425"/>
      <c r="CS22" s="425"/>
      <c r="CT22" s="425"/>
      <c r="CU22" s="426"/>
      <c r="CV22" s="427">
        <f>IF(ISERROR(VLOOKUP(CH22,'単価設定'!$H$3:$K$4,4,FALSE)),"",VLOOKUP(CH22,'単価設定'!$H$3:$K$4,4,FALSE))</f>
      </c>
      <c r="CW22" s="428"/>
      <c r="CX22" s="428"/>
      <c r="CY22" s="428"/>
      <c r="CZ22" s="428"/>
      <c r="DA22" s="428"/>
      <c r="DB22" s="428"/>
      <c r="DC22" s="428"/>
      <c r="DD22" s="428"/>
      <c r="DE22" s="429"/>
      <c r="DF22" s="430">
        <f aca="true" t="shared" si="6" ref="DF22:DF34">IF(CH22&lt;&gt;"",COUNTIF(BF$1:BF$65536,CH22),"")</f>
      </c>
      <c r="DG22" s="431"/>
      <c r="DH22" s="431"/>
      <c r="DI22" s="432"/>
      <c r="DJ22" s="433">
        <f t="shared" si="4"/>
      </c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5"/>
      <c r="DV22" s="433">
        <f t="shared" si="5"/>
      </c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5"/>
      <c r="EH22" s="436"/>
      <c r="EI22" s="314"/>
      <c r="EJ22" s="437"/>
      <c r="EK22" s="438"/>
      <c r="EN22" s="26">
        <f t="shared" si="2"/>
        <v>0</v>
      </c>
    </row>
    <row r="23" spans="1:144" ht="18" customHeight="1">
      <c r="A23" s="342"/>
      <c r="B23" s="343"/>
      <c r="C23" s="343"/>
      <c r="D23" s="344">
        <f>IF(A23&lt;&gt;"",TEXT(DATE(YEAR('請求書'!$D$20),MONTH('請求書'!$D$20),$A23),"AAA"),"")</f>
      </c>
      <c r="E23" s="344"/>
      <c r="F23" s="345"/>
      <c r="G23" s="356"/>
      <c r="H23" s="357"/>
      <c r="I23" s="357"/>
      <c r="J23" s="357"/>
      <c r="K23" s="357"/>
      <c r="L23" s="357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9">
        <f t="shared" si="0"/>
        <v>0</v>
      </c>
      <c r="Z23" s="359"/>
      <c r="AA23" s="359"/>
      <c r="AB23" s="359"/>
      <c r="AC23" s="359"/>
      <c r="AD23" s="359"/>
      <c r="AE23" s="357"/>
      <c r="AF23" s="357"/>
      <c r="AG23" s="357"/>
      <c r="AH23" s="357"/>
      <c r="AI23" s="357"/>
      <c r="AJ23" s="360"/>
      <c r="AK23" s="361"/>
      <c r="AL23" s="362"/>
      <c r="AM23" s="362"/>
      <c r="AN23" s="362"/>
      <c r="AO23" s="363"/>
      <c r="AP23" s="362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2"/>
      <c r="BB23" s="362"/>
      <c r="BC23" s="362"/>
      <c r="BD23" s="363"/>
      <c r="BE23" s="26">
        <f t="shared" si="1"/>
      </c>
      <c r="BF23" s="26">
        <f>IF(ISERROR(VLOOKUP(BE23,'単価設定'!$G$3:$K$4,2,FALSE)),"",VLOOKUP(BE23,'単価設定'!$G$3:$K$4,2,FALSE))</f>
      </c>
      <c r="BG23" s="26">
        <f>IF(BF23&lt;&gt;"",IF(COUNTIF(BF$11:BF23,BF23)=1,ROW(),""),"")</f>
      </c>
      <c r="BH23" s="26">
        <f t="shared" si="3"/>
      </c>
      <c r="BN23" s="394"/>
      <c r="BO23" s="395"/>
      <c r="BP23" s="396"/>
      <c r="BQ23" s="407">
        <f>IF(ISERROR(VLOOKUP(CH23,'単価設定'!$H$3:$K$4,2,FALSE)),"",VLOOKUP(CH23,'単価設定'!$H$3:$K$4,2,FALSE))</f>
      </c>
      <c r="BR23" s="408"/>
      <c r="BS23" s="408"/>
      <c r="BT23" s="408"/>
      <c r="BU23" s="408"/>
      <c r="BV23" s="408"/>
      <c r="BW23" s="408"/>
      <c r="BX23" s="408"/>
      <c r="BY23" s="408"/>
      <c r="BZ23" s="408"/>
      <c r="CA23" s="408"/>
      <c r="CB23" s="408"/>
      <c r="CC23" s="408"/>
      <c r="CD23" s="408"/>
      <c r="CE23" s="408"/>
      <c r="CF23" s="408"/>
      <c r="CG23" s="409"/>
      <c r="CH23" s="424">
        <f>TEXT(IF(ISERROR(SMALL(BH:BH,ROW(A3))),"",SMALL(BH:BH,ROW(A3))),"000000")</f>
      </c>
      <c r="CI23" s="425"/>
      <c r="CJ23" s="425"/>
      <c r="CK23" s="425"/>
      <c r="CL23" s="425"/>
      <c r="CM23" s="425"/>
      <c r="CN23" s="425"/>
      <c r="CO23" s="425"/>
      <c r="CP23" s="425"/>
      <c r="CQ23" s="425"/>
      <c r="CR23" s="425"/>
      <c r="CS23" s="425"/>
      <c r="CT23" s="425"/>
      <c r="CU23" s="426"/>
      <c r="CV23" s="427">
        <f>IF(ISERROR(VLOOKUP(CH23,'単価設定'!$H$3:$K$4,4,FALSE)),"",VLOOKUP(CH23,'単価設定'!$H$3:$K$4,4,FALSE))</f>
      </c>
      <c r="CW23" s="428"/>
      <c r="CX23" s="428"/>
      <c r="CY23" s="428"/>
      <c r="CZ23" s="428"/>
      <c r="DA23" s="428"/>
      <c r="DB23" s="428"/>
      <c r="DC23" s="428"/>
      <c r="DD23" s="428"/>
      <c r="DE23" s="429"/>
      <c r="DF23" s="430">
        <f t="shared" si="6"/>
      </c>
      <c r="DG23" s="431"/>
      <c r="DH23" s="431"/>
      <c r="DI23" s="432"/>
      <c r="DJ23" s="433">
        <f t="shared" si="4"/>
      </c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5"/>
      <c r="DV23" s="433">
        <f t="shared" si="5"/>
      </c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5"/>
      <c r="EH23" s="436"/>
      <c r="EI23" s="314"/>
      <c r="EJ23" s="437"/>
      <c r="EK23" s="438"/>
      <c r="EN23" s="26">
        <f t="shared" si="2"/>
        <v>0</v>
      </c>
    </row>
    <row r="24" spans="1:144" ht="18" customHeight="1">
      <c r="A24" s="342"/>
      <c r="B24" s="343"/>
      <c r="C24" s="343"/>
      <c r="D24" s="344">
        <f>IF(A24&lt;&gt;"",TEXT(DATE(YEAR('請求書'!$D$20),MONTH('請求書'!$D$20),$A24),"AAA"),"")</f>
      </c>
      <c r="E24" s="344"/>
      <c r="F24" s="345"/>
      <c r="G24" s="356"/>
      <c r="H24" s="357"/>
      <c r="I24" s="357"/>
      <c r="J24" s="357"/>
      <c r="K24" s="357"/>
      <c r="L24" s="357"/>
      <c r="M24" s="358"/>
      <c r="N24" s="358"/>
      <c r="O24" s="358"/>
      <c r="P24" s="358"/>
      <c r="Q24" s="358"/>
      <c r="R24" s="358"/>
      <c r="S24" s="358"/>
      <c r="T24" s="358"/>
      <c r="U24" s="358"/>
      <c r="V24" s="358"/>
      <c r="W24" s="358"/>
      <c r="X24" s="358"/>
      <c r="Y24" s="359">
        <f t="shared" si="0"/>
        <v>0</v>
      </c>
      <c r="Z24" s="359"/>
      <c r="AA24" s="359"/>
      <c r="AB24" s="359"/>
      <c r="AC24" s="359"/>
      <c r="AD24" s="359"/>
      <c r="AE24" s="357"/>
      <c r="AF24" s="357"/>
      <c r="AG24" s="357"/>
      <c r="AH24" s="357"/>
      <c r="AI24" s="357"/>
      <c r="AJ24" s="360"/>
      <c r="AK24" s="361"/>
      <c r="AL24" s="362"/>
      <c r="AM24" s="362"/>
      <c r="AN24" s="362"/>
      <c r="AO24" s="363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3"/>
      <c r="BE24" s="26">
        <f t="shared" si="1"/>
      </c>
      <c r="BF24" s="26">
        <f>IF(ISERROR(VLOOKUP(BE24,'単価設定'!$G$3:$K$4,2,FALSE)),"",VLOOKUP(BE24,'単価設定'!$G$3:$K$4,2,FALSE))</f>
      </c>
      <c r="BG24" s="26">
        <f>IF(BF24&lt;&gt;"",IF(COUNTIF(BF$11:BF24,BF24)=1,ROW(),""),"")</f>
      </c>
      <c r="BH24" s="26">
        <f t="shared" si="3"/>
      </c>
      <c r="BN24" s="394"/>
      <c r="BO24" s="395"/>
      <c r="BP24" s="396"/>
      <c r="BQ24" s="407">
        <f>IF(ISERROR(VLOOKUP(CH24,'単価設定'!$H$3:$K$4,2,FALSE)),"",VLOOKUP(CH24,'単価設定'!$H$3:$K$4,2,FALSE))</f>
      </c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9"/>
      <c r="CH24" s="424">
        <f>TEXT(IF(ISERROR(SMALL(BH:BH,ROW(A5))),"",SMALL(BH:BH,ROW(A5))),"000000")</f>
      </c>
      <c r="CI24" s="425"/>
      <c r="CJ24" s="425"/>
      <c r="CK24" s="425"/>
      <c r="CL24" s="425"/>
      <c r="CM24" s="425"/>
      <c r="CN24" s="425"/>
      <c r="CO24" s="425"/>
      <c r="CP24" s="425"/>
      <c r="CQ24" s="425"/>
      <c r="CR24" s="425"/>
      <c r="CS24" s="425"/>
      <c r="CT24" s="425"/>
      <c r="CU24" s="426"/>
      <c r="CV24" s="427">
        <f>IF(ISERROR(VLOOKUP(CH24,'単価設定'!$H$3:$K$4,4,FALSE)),"",VLOOKUP(CH24,'単価設定'!$H$3:$K$4,4,FALSE))</f>
      </c>
      <c r="CW24" s="428"/>
      <c r="CX24" s="428"/>
      <c r="CY24" s="428"/>
      <c r="CZ24" s="428"/>
      <c r="DA24" s="428"/>
      <c r="DB24" s="428"/>
      <c r="DC24" s="428"/>
      <c r="DD24" s="428"/>
      <c r="DE24" s="429"/>
      <c r="DF24" s="430">
        <f t="shared" si="6"/>
      </c>
      <c r="DG24" s="431"/>
      <c r="DH24" s="431"/>
      <c r="DI24" s="432"/>
      <c r="DJ24" s="433">
        <f t="shared" si="4"/>
      </c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5"/>
      <c r="DV24" s="433">
        <f t="shared" si="5"/>
      </c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5"/>
      <c r="EH24" s="436"/>
      <c r="EI24" s="314"/>
      <c r="EJ24" s="437"/>
      <c r="EK24" s="438"/>
      <c r="EL24" s="236"/>
      <c r="EM24" s="236"/>
      <c r="EN24" s="26">
        <f t="shared" si="2"/>
        <v>0</v>
      </c>
    </row>
    <row r="25" spans="1:144" ht="18" customHeight="1">
      <c r="A25" s="342"/>
      <c r="B25" s="343"/>
      <c r="C25" s="343"/>
      <c r="D25" s="344">
        <f>IF(A25&lt;&gt;"",TEXT(DATE(YEAR('請求書'!$D$20),MONTH('請求書'!$D$20),$A25),"AAA"),"")</f>
      </c>
      <c r="E25" s="344"/>
      <c r="F25" s="345"/>
      <c r="G25" s="356"/>
      <c r="H25" s="357"/>
      <c r="I25" s="357"/>
      <c r="J25" s="357"/>
      <c r="K25" s="357"/>
      <c r="L25" s="357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9">
        <f t="shared" si="0"/>
        <v>0</v>
      </c>
      <c r="Z25" s="359"/>
      <c r="AA25" s="359"/>
      <c r="AB25" s="359"/>
      <c r="AC25" s="359"/>
      <c r="AD25" s="359"/>
      <c r="AE25" s="357"/>
      <c r="AF25" s="357"/>
      <c r="AG25" s="357"/>
      <c r="AH25" s="357"/>
      <c r="AI25" s="357"/>
      <c r="AJ25" s="360"/>
      <c r="AK25" s="361"/>
      <c r="AL25" s="362"/>
      <c r="AM25" s="362"/>
      <c r="AN25" s="362"/>
      <c r="AO25" s="363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3"/>
      <c r="BE25" s="26">
        <f t="shared" si="1"/>
      </c>
      <c r="BF25" s="26">
        <f>IF(ISERROR(VLOOKUP(BE25,'単価設定'!$G$3:$K$4,2,FALSE)),"",VLOOKUP(BE25,'単価設定'!$G$3:$K$4,2,FALSE))</f>
      </c>
      <c r="BG25" s="26">
        <f>IF(BF25&lt;&gt;"",IF(COUNTIF(BF$11:BF25,BF25)=1,ROW(),""),"")</f>
      </c>
      <c r="BH25" s="26">
        <f t="shared" si="3"/>
      </c>
      <c r="BN25" s="394"/>
      <c r="BO25" s="395"/>
      <c r="BP25" s="396"/>
      <c r="BQ25" s="407">
        <f>IF(ISERROR(VLOOKUP(CH25,'単価設定'!$H$3:$K$4,2,FALSE)),"",VLOOKUP(CH25,'単価設定'!$H$3:$K$4,2,FALSE))</f>
      </c>
      <c r="BR25" s="408"/>
      <c r="BS25" s="408"/>
      <c r="BT25" s="408"/>
      <c r="BU25" s="408"/>
      <c r="BV25" s="408"/>
      <c r="BW25" s="408"/>
      <c r="BX25" s="408"/>
      <c r="BY25" s="408"/>
      <c r="BZ25" s="408"/>
      <c r="CA25" s="408"/>
      <c r="CB25" s="408"/>
      <c r="CC25" s="408"/>
      <c r="CD25" s="408"/>
      <c r="CE25" s="408"/>
      <c r="CF25" s="408"/>
      <c r="CG25" s="409"/>
      <c r="CH25" s="424">
        <f>TEXT(IF(ISERROR(SMALL(BH:BH,ROW(A4))),"",SMALL(BH:BH,ROW(A4))),"000000")</f>
      </c>
      <c r="CI25" s="425"/>
      <c r="CJ25" s="425"/>
      <c r="CK25" s="425"/>
      <c r="CL25" s="425"/>
      <c r="CM25" s="425"/>
      <c r="CN25" s="425"/>
      <c r="CO25" s="425"/>
      <c r="CP25" s="425"/>
      <c r="CQ25" s="425"/>
      <c r="CR25" s="425"/>
      <c r="CS25" s="425"/>
      <c r="CT25" s="425"/>
      <c r="CU25" s="426"/>
      <c r="CV25" s="427">
        <f>IF(ISERROR(VLOOKUP(CH25,'単価設定'!$H$3:$K$4,4,FALSE)),"",VLOOKUP(CH25,'単価設定'!$H$3:$K$4,4,FALSE))</f>
      </c>
      <c r="CW25" s="428"/>
      <c r="CX25" s="428"/>
      <c r="CY25" s="428"/>
      <c r="CZ25" s="428"/>
      <c r="DA25" s="428"/>
      <c r="DB25" s="428"/>
      <c r="DC25" s="428"/>
      <c r="DD25" s="428"/>
      <c r="DE25" s="429"/>
      <c r="DF25" s="430">
        <f t="shared" si="6"/>
      </c>
      <c r="DG25" s="431"/>
      <c r="DH25" s="431"/>
      <c r="DI25" s="432"/>
      <c r="DJ25" s="433">
        <f t="shared" si="4"/>
      </c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5"/>
      <c r="DV25" s="433">
        <f t="shared" si="5"/>
      </c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5"/>
      <c r="EH25" s="436"/>
      <c r="EI25" s="314"/>
      <c r="EJ25" s="437"/>
      <c r="EK25" s="438"/>
      <c r="EN25" s="26">
        <f t="shared" si="2"/>
        <v>0</v>
      </c>
    </row>
    <row r="26" spans="1:144" ht="18" customHeight="1">
      <c r="A26" s="342"/>
      <c r="B26" s="343"/>
      <c r="C26" s="343"/>
      <c r="D26" s="344">
        <f>IF(A26&lt;&gt;"",TEXT(DATE(YEAR('請求書'!$D$20),MONTH('請求書'!$D$20),$A26),"AAA"),"")</f>
      </c>
      <c r="E26" s="344"/>
      <c r="F26" s="345"/>
      <c r="G26" s="356"/>
      <c r="H26" s="357"/>
      <c r="I26" s="357"/>
      <c r="J26" s="357"/>
      <c r="K26" s="357"/>
      <c r="L26" s="357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9">
        <f t="shared" si="0"/>
        <v>0</v>
      </c>
      <c r="Z26" s="359"/>
      <c r="AA26" s="359"/>
      <c r="AB26" s="359"/>
      <c r="AC26" s="359"/>
      <c r="AD26" s="359"/>
      <c r="AE26" s="357"/>
      <c r="AF26" s="357"/>
      <c r="AG26" s="357"/>
      <c r="AH26" s="357"/>
      <c r="AI26" s="357"/>
      <c r="AJ26" s="360"/>
      <c r="AK26" s="361"/>
      <c r="AL26" s="362"/>
      <c r="AM26" s="362"/>
      <c r="AN26" s="362"/>
      <c r="AO26" s="363"/>
      <c r="AP26" s="362"/>
      <c r="AQ26" s="362"/>
      <c r="AR26" s="362"/>
      <c r="AS26" s="362"/>
      <c r="AT26" s="362"/>
      <c r="AU26" s="362"/>
      <c r="AV26" s="362"/>
      <c r="AW26" s="362"/>
      <c r="AX26" s="362"/>
      <c r="AY26" s="362"/>
      <c r="AZ26" s="362"/>
      <c r="BA26" s="362"/>
      <c r="BB26" s="362"/>
      <c r="BC26" s="362"/>
      <c r="BD26" s="363"/>
      <c r="BE26" s="26">
        <f t="shared" si="1"/>
      </c>
      <c r="BF26" s="26">
        <f>IF(ISERROR(VLOOKUP(BE26,'単価設定'!$G$3:$K$4,2,FALSE)),"",VLOOKUP(BE26,'単価設定'!$G$3:$K$4,2,FALSE))</f>
      </c>
      <c r="BG26" s="26">
        <f>IF(BF26&lt;&gt;"",IF(COUNTIF(BF$11:BF26,BF26)=1,ROW(),""),"")</f>
      </c>
      <c r="BH26" s="26">
        <f t="shared" si="3"/>
      </c>
      <c r="BN26" s="394"/>
      <c r="BO26" s="395"/>
      <c r="BP26" s="396"/>
      <c r="BQ26" s="407">
        <f>IF(ISERROR(VLOOKUP(CH26,'単価設定'!$H$3:$K$4,2,FALSE)),"",VLOOKUP(CH26,'単価設定'!$H$3:$K$4,2,FALSE))</f>
      </c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9"/>
      <c r="CH26" s="424">
        <f aca="true" t="shared" si="7" ref="CH26:CH34">TEXT(IF(ISERROR(SMALL(BH$1:BH$65536,ROW(A6))),"",SMALL(BH$1:BH$65536,ROW(A6))),"000000")</f>
      </c>
      <c r="CI26" s="425"/>
      <c r="CJ26" s="425"/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6"/>
      <c r="CV26" s="427">
        <f>IF(ISERROR(VLOOKUP(CH26,'単価設定'!$H$3:$K$4,4,FALSE)),"",VLOOKUP(CH26,'単価設定'!$H$3:$K$4,4,FALSE))</f>
      </c>
      <c r="CW26" s="428"/>
      <c r="CX26" s="428"/>
      <c r="CY26" s="428"/>
      <c r="CZ26" s="428"/>
      <c r="DA26" s="428"/>
      <c r="DB26" s="428"/>
      <c r="DC26" s="428"/>
      <c r="DD26" s="428"/>
      <c r="DE26" s="429"/>
      <c r="DF26" s="430">
        <f t="shared" si="6"/>
      </c>
      <c r="DG26" s="431"/>
      <c r="DH26" s="431"/>
      <c r="DI26" s="432"/>
      <c r="DJ26" s="433">
        <f t="shared" si="4"/>
      </c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5"/>
      <c r="DV26" s="433">
        <f t="shared" si="5"/>
      </c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5"/>
      <c r="EH26" s="436"/>
      <c r="EI26" s="314"/>
      <c r="EJ26" s="437"/>
      <c r="EK26" s="438"/>
      <c r="EN26" s="26">
        <f t="shared" si="2"/>
        <v>0</v>
      </c>
    </row>
    <row r="27" spans="1:144" ht="18" customHeight="1">
      <c r="A27" s="342"/>
      <c r="B27" s="343"/>
      <c r="C27" s="343"/>
      <c r="D27" s="344">
        <f>IF(A27&lt;&gt;"",TEXT(DATE(YEAR('請求書'!$D$20),MONTH('請求書'!$D$20),$A27),"AAA"),"")</f>
      </c>
      <c r="E27" s="344"/>
      <c r="F27" s="345"/>
      <c r="G27" s="356"/>
      <c r="H27" s="357"/>
      <c r="I27" s="357"/>
      <c r="J27" s="357"/>
      <c r="K27" s="357"/>
      <c r="L27" s="357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9">
        <f t="shared" si="0"/>
        <v>0</v>
      </c>
      <c r="Z27" s="359"/>
      <c r="AA27" s="359"/>
      <c r="AB27" s="359"/>
      <c r="AC27" s="359"/>
      <c r="AD27" s="359"/>
      <c r="AE27" s="357"/>
      <c r="AF27" s="357"/>
      <c r="AG27" s="357"/>
      <c r="AH27" s="357"/>
      <c r="AI27" s="357"/>
      <c r="AJ27" s="360"/>
      <c r="AK27" s="361"/>
      <c r="AL27" s="362"/>
      <c r="AM27" s="362"/>
      <c r="AN27" s="362"/>
      <c r="AO27" s="363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3"/>
      <c r="BE27" s="26">
        <f t="shared" si="1"/>
      </c>
      <c r="BF27" s="26">
        <f>IF(ISERROR(VLOOKUP(BE27,'単価設定'!$G$3:$K$4,2,FALSE)),"",VLOOKUP(BE27,'単価設定'!$G$3:$K$4,2,FALSE))</f>
      </c>
      <c r="BG27" s="26">
        <f>IF(BF27&lt;&gt;"",IF(COUNTIF(BF$11:BF27,BF27)=1,ROW(),""),"")</f>
      </c>
      <c r="BH27" s="26">
        <f t="shared" si="3"/>
      </c>
      <c r="BN27" s="394"/>
      <c r="BO27" s="395"/>
      <c r="BP27" s="396"/>
      <c r="BQ27" s="407">
        <f>IF(ISERROR(VLOOKUP(CH27,'単価設定'!$H$3:$K$4,2,FALSE)),"",VLOOKUP(CH27,'単価設定'!$H$3:$K$4,2,FALSE))</f>
      </c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9"/>
      <c r="CH27" s="424">
        <f t="shared" si="7"/>
      </c>
      <c r="CI27" s="425"/>
      <c r="CJ27" s="425"/>
      <c r="CK27" s="425"/>
      <c r="CL27" s="425"/>
      <c r="CM27" s="425"/>
      <c r="CN27" s="425"/>
      <c r="CO27" s="425"/>
      <c r="CP27" s="425"/>
      <c r="CQ27" s="425"/>
      <c r="CR27" s="425"/>
      <c r="CS27" s="425"/>
      <c r="CT27" s="425"/>
      <c r="CU27" s="426"/>
      <c r="CV27" s="427">
        <f>IF(ISERROR(VLOOKUP(CH27,'単価設定'!$H$3:$K$4,4,FALSE)),"",VLOOKUP(CH27,'単価設定'!$H$3:$K$4,4,FALSE))</f>
      </c>
      <c r="CW27" s="428"/>
      <c r="CX27" s="428"/>
      <c r="CY27" s="428"/>
      <c r="CZ27" s="428"/>
      <c r="DA27" s="428"/>
      <c r="DB27" s="428"/>
      <c r="DC27" s="428"/>
      <c r="DD27" s="428"/>
      <c r="DE27" s="429"/>
      <c r="DF27" s="430">
        <f t="shared" si="6"/>
      </c>
      <c r="DG27" s="431"/>
      <c r="DH27" s="431"/>
      <c r="DI27" s="432"/>
      <c r="DJ27" s="433">
        <f t="shared" si="4"/>
      </c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5"/>
      <c r="DV27" s="433">
        <f t="shared" si="5"/>
      </c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5"/>
      <c r="EH27" s="436"/>
      <c r="EI27" s="314"/>
      <c r="EJ27" s="437"/>
      <c r="EK27" s="438"/>
      <c r="EN27" s="26">
        <f t="shared" si="2"/>
        <v>0</v>
      </c>
    </row>
    <row r="28" spans="1:144" ht="18" customHeight="1">
      <c r="A28" s="342"/>
      <c r="B28" s="343"/>
      <c r="C28" s="343"/>
      <c r="D28" s="344">
        <f>IF(A28&lt;&gt;"",TEXT(DATE(YEAR('請求書'!$D$20),MONTH('請求書'!$D$20),$A28),"AAA"),"")</f>
      </c>
      <c r="E28" s="344"/>
      <c r="F28" s="345"/>
      <c r="G28" s="356"/>
      <c r="H28" s="357"/>
      <c r="I28" s="357"/>
      <c r="J28" s="357"/>
      <c r="K28" s="357"/>
      <c r="L28" s="357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9">
        <f t="shared" si="0"/>
        <v>0</v>
      </c>
      <c r="Z28" s="359"/>
      <c r="AA28" s="359"/>
      <c r="AB28" s="359"/>
      <c r="AC28" s="359"/>
      <c r="AD28" s="359"/>
      <c r="AE28" s="357"/>
      <c r="AF28" s="357"/>
      <c r="AG28" s="357"/>
      <c r="AH28" s="357"/>
      <c r="AI28" s="357"/>
      <c r="AJ28" s="360"/>
      <c r="AK28" s="361"/>
      <c r="AL28" s="362"/>
      <c r="AM28" s="362"/>
      <c r="AN28" s="362"/>
      <c r="AO28" s="363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2"/>
      <c r="BB28" s="362"/>
      <c r="BC28" s="362"/>
      <c r="BD28" s="363"/>
      <c r="BE28" s="26">
        <f t="shared" si="1"/>
      </c>
      <c r="BF28" s="26">
        <f>IF(ISERROR(VLOOKUP(BE28,'単価設定'!$G$3:$K$4,2,FALSE)),"",VLOOKUP(BE28,'単価設定'!$G$3:$K$4,2,FALSE))</f>
      </c>
      <c r="BG28" s="26">
        <f>IF(BF28&lt;&gt;"",IF(COUNTIF(BF$11:BF28,BF28)=1,ROW(),""),"")</f>
      </c>
      <c r="BH28" s="26">
        <f t="shared" si="3"/>
      </c>
      <c r="BN28" s="394"/>
      <c r="BO28" s="395"/>
      <c r="BP28" s="396"/>
      <c r="BQ28" s="407">
        <f>IF(ISERROR(VLOOKUP(CH28,'単価設定'!$H$3:$K$4,2,FALSE)),"",VLOOKUP(CH28,'単価設定'!$H$3:$K$4,2,FALSE))</f>
      </c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9"/>
      <c r="CH28" s="424">
        <f t="shared" si="7"/>
      </c>
      <c r="CI28" s="425"/>
      <c r="CJ28" s="425"/>
      <c r="CK28" s="425"/>
      <c r="CL28" s="425"/>
      <c r="CM28" s="425"/>
      <c r="CN28" s="425"/>
      <c r="CO28" s="425"/>
      <c r="CP28" s="425"/>
      <c r="CQ28" s="425"/>
      <c r="CR28" s="425"/>
      <c r="CS28" s="425"/>
      <c r="CT28" s="425"/>
      <c r="CU28" s="426"/>
      <c r="CV28" s="427">
        <f>IF(ISERROR(VLOOKUP(CH28,'単価設定'!$H$3:$K$4,4,FALSE)),"",VLOOKUP(CH28,'単価設定'!$H$3:$K$4,4,FALSE))</f>
      </c>
      <c r="CW28" s="428"/>
      <c r="CX28" s="428"/>
      <c r="CY28" s="428"/>
      <c r="CZ28" s="428"/>
      <c r="DA28" s="428"/>
      <c r="DB28" s="428"/>
      <c r="DC28" s="428"/>
      <c r="DD28" s="428"/>
      <c r="DE28" s="429"/>
      <c r="DF28" s="430">
        <f t="shared" si="6"/>
      </c>
      <c r="DG28" s="431"/>
      <c r="DH28" s="431"/>
      <c r="DI28" s="432"/>
      <c r="DJ28" s="433">
        <f t="shared" si="4"/>
      </c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5"/>
      <c r="DV28" s="433">
        <f t="shared" si="5"/>
      </c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5"/>
      <c r="EH28" s="436"/>
      <c r="EI28" s="314"/>
      <c r="EJ28" s="437"/>
      <c r="EK28" s="438"/>
      <c r="EN28" s="26">
        <f t="shared" si="2"/>
        <v>0</v>
      </c>
    </row>
    <row r="29" spans="1:144" ht="18" customHeight="1">
      <c r="A29" s="342"/>
      <c r="B29" s="343"/>
      <c r="C29" s="343"/>
      <c r="D29" s="344">
        <f>IF(A29&lt;&gt;"",TEXT(DATE(YEAR('請求書'!$D$20),MONTH('請求書'!$D$20),$A29),"AAA"),"")</f>
      </c>
      <c r="E29" s="344"/>
      <c r="F29" s="345"/>
      <c r="G29" s="356"/>
      <c r="H29" s="357"/>
      <c r="I29" s="357"/>
      <c r="J29" s="357"/>
      <c r="K29" s="357"/>
      <c r="L29" s="357"/>
      <c r="M29" s="358"/>
      <c r="N29" s="358"/>
      <c r="O29" s="358"/>
      <c r="P29" s="358"/>
      <c r="Q29" s="358"/>
      <c r="R29" s="358"/>
      <c r="S29" s="358"/>
      <c r="T29" s="358"/>
      <c r="U29" s="358"/>
      <c r="V29" s="358"/>
      <c r="W29" s="358"/>
      <c r="X29" s="358"/>
      <c r="Y29" s="359">
        <f t="shared" si="0"/>
        <v>0</v>
      </c>
      <c r="Z29" s="359"/>
      <c r="AA29" s="359"/>
      <c r="AB29" s="359"/>
      <c r="AC29" s="359"/>
      <c r="AD29" s="359"/>
      <c r="AE29" s="357"/>
      <c r="AF29" s="357"/>
      <c r="AG29" s="357"/>
      <c r="AH29" s="357"/>
      <c r="AI29" s="357"/>
      <c r="AJ29" s="360"/>
      <c r="AK29" s="361"/>
      <c r="AL29" s="362"/>
      <c r="AM29" s="362"/>
      <c r="AN29" s="362"/>
      <c r="AO29" s="363"/>
      <c r="AP29" s="362"/>
      <c r="AQ29" s="362"/>
      <c r="AR29" s="362"/>
      <c r="AS29" s="362"/>
      <c r="AT29" s="362"/>
      <c r="AU29" s="362"/>
      <c r="AV29" s="362"/>
      <c r="AW29" s="362"/>
      <c r="AX29" s="362"/>
      <c r="AY29" s="362"/>
      <c r="AZ29" s="362"/>
      <c r="BA29" s="362"/>
      <c r="BB29" s="362"/>
      <c r="BC29" s="362"/>
      <c r="BD29" s="363"/>
      <c r="BE29" s="26">
        <f t="shared" si="1"/>
      </c>
      <c r="BF29" s="26">
        <f>IF(ISERROR(VLOOKUP(BE29,'単価設定'!$G$3:$K$4,2,FALSE)),"",VLOOKUP(BE29,'単価設定'!$G$3:$K$4,2,FALSE))</f>
      </c>
      <c r="BG29" s="26">
        <f>IF(BF29&lt;&gt;"",IF(COUNTIF(BF$11:BF29,BF29)=1,ROW(),""),"")</f>
      </c>
      <c r="BH29" s="26">
        <f t="shared" si="3"/>
      </c>
      <c r="BN29" s="394"/>
      <c r="BO29" s="395"/>
      <c r="BP29" s="396"/>
      <c r="BQ29" s="407">
        <f>IF(ISERROR(VLOOKUP(CH29,'単価設定'!$H$3:$K$4,2,FALSE)),"",VLOOKUP(CH29,'単価設定'!$H$3:$K$4,2,FALSE))</f>
      </c>
      <c r="BR29" s="408"/>
      <c r="BS29" s="408"/>
      <c r="BT29" s="408"/>
      <c r="BU29" s="408"/>
      <c r="BV29" s="408"/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9"/>
      <c r="CH29" s="424">
        <f t="shared" si="7"/>
      </c>
      <c r="CI29" s="425"/>
      <c r="CJ29" s="425"/>
      <c r="CK29" s="425"/>
      <c r="CL29" s="425"/>
      <c r="CM29" s="425"/>
      <c r="CN29" s="425"/>
      <c r="CO29" s="425"/>
      <c r="CP29" s="425"/>
      <c r="CQ29" s="425"/>
      <c r="CR29" s="425"/>
      <c r="CS29" s="425"/>
      <c r="CT29" s="425"/>
      <c r="CU29" s="426"/>
      <c r="CV29" s="427">
        <f>IF(ISERROR(VLOOKUP(CH29,'単価設定'!$H$3:$K$4,4,FALSE)),"",VLOOKUP(CH29,'単価設定'!$H$3:$K$4,4,FALSE))</f>
      </c>
      <c r="CW29" s="428"/>
      <c r="CX29" s="428"/>
      <c r="CY29" s="428"/>
      <c r="CZ29" s="428"/>
      <c r="DA29" s="428"/>
      <c r="DB29" s="428"/>
      <c r="DC29" s="428"/>
      <c r="DD29" s="428"/>
      <c r="DE29" s="429"/>
      <c r="DF29" s="430">
        <f t="shared" si="6"/>
      </c>
      <c r="DG29" s="431"/>
      <c r="DH29" s="431"/>
      <c r="DI29" s="432"/>
      <c r="DJ29" s="433">
        <f t="shared" si="4"/>
      </c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5"/>
      <c r="DV29" s="433">
        <f t="shared" si="5"/>
      </c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5"/>
      <c r="EH29" s="436"/>
      <c r="EI29" s="314"/>
      <c r="EJ29" s="437"/>
      <c r="EK29" s="438"/>
      <c r="EN29" s="26">
        <f t="shared" si="2"/>
        <v>0</v>
      </c>
    </row>
    <row r="30" spans="1:144" ht="18" customHeight="1">
      <c r="A30" s="342"/>
      <c r="B30" s="343"/>
      <c r="C30" s="343"/>
      <c r="D30" s="344">
        <f>IF(A30&lt;&gt;"",TEXT(DATE(YEAR('請求書'!$D$20),MONTH('請求書'!$D$20),$A30),"AAA"),"")</f>
      </c>
      <c r="E30" s="344"/>
      <c r="F30" s="345"/>
      <c r="G30" s="356"/>
      <c r="H30" s="357"/>
      <c r="I30" s="357"/>
      <c r="J30" s="357"/>
      <c r="K30" s="357"/>
      <c r="L30" s="357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9">
        <f t="shared" si="0"/>
        <v>0</v>
      </c>
      <c r="Z30" s="359"/>
      <c r="AA30" s="359"/>
      <c r="AB30" s="359"/>
      <c r="AC30" s="359"/>
      <c r="AD30" s="359"/>
      <c r="AE30" s="357"/>
      <c r="AF30" s="357"/>
      <c r="AG30" s="357"/>
      <c r="AH30" s="357"/>
      <c r="AI30" s="357"/>
      <c r="AJ30" s="360"/>
      <c r="AK30" s="361"/>
      <c r="AL30" s="362"/>
      <c r="AM30" s="362"/>
      <c r="AN30" s="362"/>
      <c r="AO30" s="363"/>
      <c r="AP30" s="362"/>
      <c r="AQ30" s="362"/>
      <c r="AR30" s="362"/>
      <c r="AS30" s="362"/>
      <c r="AT30" s="362"/>
      <c r="AU30" s="362"/>
      <c r="AV30" s="362"/>
      <c r="AW30" s="362"/>
      <c r="AX30" s="362"/>
      <c r="AY30" s="362"/>
      <c r="AZ30" s="362"/>
      <c r="BA30" s="362"/>
      <c r="BB30" s="362"/>
      <c r="BC30" s="362"/>
      <c r="BD30" s="363"/>
      <c r="BE30" s="26">
        <f t="shared" si="1"/>
      </c>
      <c r="BF30" s="26">
        <f>IF(ISERROR(VLOOKUP(BE30,'単価設定'!$G$3:$K$4,2,FALSE)),"",VLOOKUP(BE30,'単価設定'!$G$3:$K$4,2,FALSE))</f>
      </c>
      <c r="BG30" s="26">
        <f>IF(BF30&lt;&gt;"",IF(COUNTIF(BF$11:BF30,BF30)=1,ROW(),""),"")</f>
      </c>
      <c r="BH30" s="26">
        <f t="shared" si="3"/>
      </c>
      <c r="BN30" s="394"/>
      <c r="BO30" s="395"/>
      <c r="BP30" s="396"/>
      <c r="BQ30" s="407">
        <f>IF(ISERROR(VLOOKUP(CH30,'単価設定'!$H$3:$K$4,2,FALSE)),"",VLOOKUP(CH30,'単価設定'!$H$3:$K$4,2,FALSE))</f>
      </c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9"/>
      <c r="CH30" s="424">
        <f t="shared" si="7"/>
      </c>
      <c r="CI30" s="425"/>
      <c r="CJ30" s="425"/>
      <c r="CK30" s="425"/>
      <c r="CL30" s="425"/>
      <c r="CM30" s="425"/>
      <c r="CN30" s="425"/>
      <c r="CO30" s="425"/>
      <c r="CP30" s="425"/>
      <c r="CQ30" s="425"/>
      <c r="CR30" s="425"/>
      <c r="CS30" s="425"/>
      <c r="CT30" s="425"/>
      <c r="CU30" s="426"/>
      <c r="CV30" s="427">
        <f>IF(ISERROR(VLOOKUP(CH30,'単価設定'!$H$3:$K$4,4,FALSE)),"",VLOOKUP(CH30,'単価設定'!$H$3:$K$4,4,FALSE))</f>
      </c>
      <c r="CW30" s="428"/>
      <c r="CX30" s="428"/>
      <c r="CY30" s="428"/>
      <c r="CZ30" s="428"/>
      <c r="DA30" s="428"/>
      <c r="DB30" s="428"/>
      <c r="DC30" s="428"/>
      <c r="DD30" s="428"/>
      <c r="DE30" s="429"/>
      <c r="DF30" s="430">
        <f t="shared" si="6"/>
      </c>
      <c r="DG30" s="431"/>
      <c r="DH30" s="431"/>
      <c r="DI30" s="432"/>
      <c r="DJ30" s="433">
        <f t="shared" si="4"/>
      </c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5"/>
      <c r="DV30" s="433">
        <f t="shared" si="5"/>
      </c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5"/>
      <c r="EH30" s="436"/>
      <c r="EI30" s="314"/>
      <c r="EJ30" s="437"/>
      <c r="EK30" s="438"/>
      <c r="EN30" s="26">
        <f t="shared" si="2"/>
        <v>0</v>
      </c>
    </row>
    <row r="31" spans="1:144" ht="18" customHeight="1">
      <c r="A31" s="342"/>
      <c r="B31" s="343"/>
      <c r="C31" s="343"/>
      <c r="D31" s="344">
        <f>IF(A31&lt;&gt;"",TEXT(DATE(YEAR('請求書'!$D$20),MONTH('請求書'!$D$20),$A31),"AAA"),"")</f>
      </c>
      <c r="E31" s="344"/>
      <c r="F31" s="345"/>
      <c r="G31" s="356"/>
      <c r="H31" s="357"/>
      <c r="I31" s="357"/>
      <c r="J31" s="357"/>
      <c r="K31" s="357"/>
      <c r="L31" s="357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9">
        <f t="shared" si="0"/>
        <v>0</v>
      </c>
      <c r="Z31" s="359"/>
      <c r="AA31" s="359"/>
      <c r="AB31" s="359"/>
      <c r="AC31" s="359"/>
      <c r="AD31" s="359"/>
      <c r="AE31" s="357"/>
      <c r="AF31" s="357"/>
      <c r="AG31" s="357"/>
      <c r="AH31" s="357"/>
      <c r="AI31" s="357"/>
      <c r="AJ31" s="360"/>
      <c r="AK31" s="361"/>
      <c r="AL31" s="362"/>
      <c r="AM31" s="362"/>
      <c r="AN31" s="362"/>
      <c r="AO31" s="363"/>
      <c r="AP31" s="362"/>
      <c r="AQ31" s="362"/>
      <c r="AR31" s="362"/>
      <c r="AS31" s="362"/>
      <c r="AT31" s="362"/>
      <c r="AU31" s="362"/>
      <c r="AV31" s="362"/>
      <c r="AW31" s="362"/>
      <c r="AX31" s="362"/>
      <c r="AY31" s="362"/>
      <c r="AZ31" s="362"/>
      <c r="BA31" s="362"/>
      <c r="BB31" s="362"/>
      <c r="BC31" s="362"/>
      <c r="BD31" s="363"/>
      <c r="BE31" s="26">
        <f t="shared" si="1"/>
      </c>
      <c r="BF31" s="26">
        <f>IF(ISERROR(VLOOKUP(BE31,'単価設定'!$G$3:$K$4,2,FALSE)),"",VLOOKUP(BE31,'単価設定'!$G$3:$K$4,2,FALSE))</f>
      </c>
      <c r="BG31" s="26">
        <f>IF(BF31&lt;&gt;"",IF(COUNTIF(BF$11:BF31,BF31)=1,ROW(),""),"")</f>
      </c>
      <c r="BH31" s="26">
        <f t="shared" si="3"/>
      </c>
      <c r="BN31" s="394"/>
      <c r="BO31" s="395"/>
      <c r="BP31" s="396"/>
      <c r="BQ31" s="407">
        <f>IF(ISERROR(VLOOKUP(CH31,'単価設定'!$H$3:$K$4,2,FALSE)),"",VLOOKUP(CH31,'単価設定'!$H$3:$K$4,2,FALSE))</f>
      </c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9"/>
      <c r="CH31" s="424">
        <f t="shared" si="7"/>
      </c>
      <c r="CI31" s="425"/>
      <c r="CJ31" s="425"/>
      <c r="CK31" s="425"/>
      <c r="CL31" s="425"/>
      <c r="CM31" s="425"/>
      <c r="CN31" s="425"/>
      <c r="CO31" s="425"/>
      <c r="CP31" s="425"/>
      <c r="CQ31" s="425"/>
      <c r="CR31" s="425"/>
      <c r="CS31" s="425"/>
      <c r="CT31" s="425"/>
      <c r="CU31" s="426"/>
      <c r="CV31" s="427">
        <f>IF(ISERROR(VLOOKUP(CH31,'単価設定'!$H$3:$K$4,4,FALSE)),"",VLOOKUP(CH31,'単価設定'!$H$3:$K$4,4,FALSE))</f>
      </c>
      <c r="CW31" s="428"/>
      <c r="CX31" s="428"/>
      <c r="CY31" s="428"/>
      <c r="CZ31" s="428"/>
      <c r="DA31" s="428"/>
      <c r="DB31" s="428"/>
      <c r="DC31" s="428"/>
      <c r="DD31" s="428"/>
      <c r="DE31" s="429"/>
      <c r="DF31" s="430">
        <f t="shared" si="6"/>
      </c>
      <c r="DG31" s="431"/>
      <c r="DH31" s="431"/>
      <c r="DI31" s="432"/>
      <c r="DJ31" s="433">
        <f t="shared" si="4"/>
      </c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5"/>
      <c r="DV31" s="433">
        <f t="shared" si="5"/>
      </c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5"/>
      <c r="EH31" s="436"/>
      <c r="EI31" s="314"/>
      <c r="EJ31" s="437"/>
      <c r="EK31" s="438"/>
      <c r="EN31" s="26">
        <f t="shared" si="2"/>
        <v>0</v>
      </c>
    </row>
    <row r="32" spans="1:144" ht="18" customHeight="1">
      <c r="A32" s="342"/>
      <c r="B32" s="343"/>
      <c r="C32" s="343"/>
      <c r="D32" s="344">
        <f>IF(A32&lt;&gt;"",TEXT(DATE(YEAR('請求書'!$D$20),MONTH('請求書'!$D$20),$A32),"AAA"),"")</f>
      </c>
      <c r="E32" s="344"/>
      <c r="F32" s="345"/>
      <c r="G32" s="356"/>
      <c r="H32" s="357"/>
      <c r="I32" s="357"/>
      <c r="J32" s="357"/>
      <c r="K32" s="357"/>
      <c r="L32" s="357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9">
        <f t="shared" si="0"/>
        <v>0</v>
      </c>
      <c r="Z32" s="359"/>
      <c r="AA32" s="359"/>
      <c r="AB32" s="359"/>
      <c r="AC32" s="359"/>
      <c r="AD32" s="359"/>
      <c r="AE32" s="357"/>
      <c r="AF32" s="357"/>
      <c r="AG32" s="357"/>
      <c r="AH32" s="357"/>
      <c r="AI32" s="357"/>
      <c r="AJ32" s="360"/>
      <c r="AK32" s="361"/>
      <c r="AL32" s="362"/>
      <c r="AM32" s="362"/>
      <c r="AN32" s="362"/>
      <c r="AO32" s="363"/>
      <c r="AP32" s="362"/>
      <c r="AQ32" s="362"/>
      <c r="AR32" s="362"/>
      <c r="AS32" s="362"/>
      <c r="AT32" s="362"/>
      <c r="AU32" s="362"/>
      <c r="AV32" s="362"/>
      <c r="AW32" s="362"/>
      <c r="AX32" s="362"/>
      <c r="AY32" s="362"/>
      <c r="AZ32" s="362"/>
      <c r="BA32" s="362"/>
      <c r="BB32" s="362"/>
      <c r="BC32" s="362"/>
      <c r="BD32" s="363"/>
      <c r="BE32" s="26">
        <f t="shared" si="1"/>
      </c>
      <c r="BF32" s="26">
        <f>IF(ISERROR(VLOOKUP(BE32,'単価設定'!$G$3:$K$4,2,FALSE)),"",VLOOKUP(BE32,'単価設定'!$G$3:$K$4,2,FALSE))</f>
      </c>
      <c r="BG32" s="26">
        <f>IF(BF32&lt;&gt;"",IF(COUNTIF(BF$11:BF32,BF32)=1,ROW(),""),"")</f>
      </c>
      <c r="BH32" s="26">
        <f t="shared" si="3"/>
      </c>
      <c r="BN32" s="394"/>
      <c r="BO32" s="395"/>
      <c r="BP32" s="396"/>
      <c r="BQ32" s="407">
        <f>IF(ISERROR(VLOOKUP(CH32,'単価設定'!$H$3:$K$4,2,FALSE)),"",VLOOKUP(CH32,'単価設定'!$H$3:$K$4,2,FALSE))</f>
      </c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9"/>
      <c r="CH32" s="424">
        <f t="shared" si="7"/>
      </c>
      <c r="CI32" s="425"/>
      <c r="CJ32" s="425"/>
      <c r="CK32" s="425"/>
      <c r="CL32" s="425"/>
      <c r="CM32" s="425"/>
      <c r="CN32" s="425"/>
      <c r="CO32" s="425"/>
      <c r="CP32" s="425"/>
      <c r="CQ32" s="425"/>
      <c r="CR32" s="425"/>
      <c r="CS32" s="425"/>
      <c r="CT32" s="425"/>
      <c r="CU32" s="426"/>
      <c r="CV32" s="427">
        <f>IF(ISERROR(VLOOKUP(CH32,'単価設定'!$H$3:$K$4,4,FALSE)),"",VLOOKUP(CH32,'単価設定'!$H$3:$K$4,4,FALSE))</f>
      </c>
      <c r="CW32" s="428"/>
      <c r="CX32" s="428"/>
      <c r="CY32" s="428"/>
      <c r="CZ32" s="428"/>
      <c r="DA32" s="428"/>
      <c r="DB32" s="428"/>
      <c r="DC32" s="428"/>
      <c r="DD32" s="428"/>
      <c r="DE32" s="429"/>
      <c r="DF32" s="430">
        <f t="shared" si="6"/>
      </c>
      <c r="DG32" s="431"/>
      <c r="DH32" s="431"/>
      <c r="DI32" s="432"/>
      <c r="DJ32" s="433">
        <f t="shared" si="4"/>
      </c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5"/>
      <c r="DV32" s="433">
        <f t="shared" si="5"/>
      </c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5"/>
      <c r="EH32" s="436"/>
      <c r="EI32" s="314"/>
      <c r="EJ32" s="437"/>
      <c r="EK32" s="438"/>
      <c r="EN32" s="26">
        <f t="shared" si="2"/>
        <v>0</v>
      </c>
    </row>
    <row r="33" spans="1:144" ht="18" customHeight="1">
      <c r="A33" s="342"/>
      <c r="B33" s="343"/>
      <c r="C33" s="343"/>
      <c r="D33" s="344">
        <f>IF(A33&lt;&gt;"",TEXT(DATE(YEAR('請求書'!$D$20),MONTH('請求書'!$D$20),$A33),"AAA"),"")</f>
      </c>
      <c r="E33" s="344"/>
      <c r="F33" s="345"/>
      <c r="G33" s="356"/>
      <c r="H33" s="357"/>
      <c r="I33" s="357"/>
      <c r="J33" s="357"/>
      <c r="K33" s="357"/>
      <c r="L33" s="357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9">
        <f t="shared" si="0"/>
        <v>0</v>
      </c>
      <c r="Z33" s="359"/>
      <c r="AA33" s="359"/>
      <c r="AB33" s="359"/>
      <c r="AC33" s="359"/>
      <c r="AD33" s="359"/>
      <c r="AE33" s="357"/>
      <c r="AF33" s="357"/>
      <c r="AG33" s="357"/>
      <c r="AH33" s="357"/>
      <c r="AI33" s="357"/>
      <c r="AJ33" s="360"/>
      <c r="AK33" s="361"/>
      <c r="AL33" s="362"/>
      <c r="AM33" s="362"/>
      <c r="AN33" s="362"/>
      <c r="AO33" s="363"/>
      <c r="AP33" s="362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2"/>
      <c r="BB33" s="362"/>
      <c r="BC33" s="362"/>
      <c r="BD33" s="363"/>
      <c r="BE33" s="26">
        <f t="shared" si="1"/>
      </c>
      <c r="BF33" s="26">
        <f>IF(ISERROR(VLOOKUP(BE33,'単価設定'!$G$3:$K$4,2,FALSE)),"",VLOOKUP(BE33,'単価設定'!$G$3:$K$4,2,FALSE))</f>
      </c>
      <c r="BG33" s="26">
        <f>IF(BF33&lt;&gt;"",IF(COUNTIF(BF$11:BF33,BF33)=1,ROW(),""),"")</f>
      </c>
      <c r="BH33" s="26">
        <f t="shared" si="3"/>
      </c>
      <c r="BN33" s="394"/>
      <c r="BO33" s="395"/>
      <c r="BP33" s="396"/>
      <c r="BQ33" s="407">
        <f>IF(ISERROR(VLOOKUP(CH33,'単価設定'!$H$3:$K$4,2,FALSE)),"",VLOOKUP(CH33,'単価設定'!$H$3:$K$4,2,FALSE))</f>
      </c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9"/>
      <c r="CH33" s="424">
        <f t="shared" si="7"/>
      </c>
      <c r="CI33" s="425"/>
      <c r="CJ33" s="425"/>
      <c r="CK33" s="425"/>
      <c r="CL33" s="425"/>
      <c r="CM33" s="425"/>
      <c r="CN33" s="425"/>
      <c r="CO33" s="425"/>
      <c r="CP33" s="425"/>
      <c r="CQ33" s="425"/>
      <c r="CR33" s="425"/>
      <c r="CS33" s="425"/>
      <c r="CT33" s="425"/>
      <c r="CU33" s="426"/>
      <c r="CV33" s="427">
        <f>IF(ISERROR(VLOOKUP(CH33,'単価設定'!$H$3:$K$4,4,FALSE)),"",VLOOKUP(CH33,'単価設定'!$H$3:$K$4,4,FALSE))</f>
      </c>
      <c r="CW33" s="428"/>
      <c r="CX33" s="428"/>
      <c r="CY33" s="428"/>
      <c r="CZ33" s="428"/>
      <c r="DA33" s="428"/>
      <c r="DB33" s="428"/>
      <c r="DC33" s="428"/>
      <c r="DD33" s="428"/>
      <c r="DE33" s="429"/>
      <c r="DF33" s="430">
        <f t="shared" si="6"/>
      </c>
      <c r="DG33" s="431"/>
      <c r="DH33" s="431"/>
      <c r="DI33" s="432"/>
      <c r="DJ33" s="433">
        <f t="shared" si="4"/>
      </c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5"/>
      <c r="DV33" s="433">
        <f t="shared" si="5"/>
      </c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5"/>
      <c r="EH33" s="436"/>
      <c r="EI33" s="314"/>
      <c r="EJ33" s="437"/>
      <c r="EK33" s="438"/>
      <c r="EN33" s="26">
        <f t="shared" si="2"/>
        <v>0</v>
      </c>
    </row>
    <row r="34" spans="1:144" ht="18" customHeight="1">
      <c r="A34" s="342"/>
      <c r="B34" s="343"/>
      <c r="C34" s="343"/>
      <c r="D34" s="344">
        <f>IF(A34&lt;&gt;"",TEXT(DATE(YEAR('請求書'!$D$20),MONTH('請求書'!$D$20),$A34),"AAA"),"")</f>
      </c>
      <c r="E34" s="344"/>
      <c r="F34" s="345"/>
      <c r="G34" s="356"/>
      <c r="H34" s="357"/>
      <c r="I34" s="357"/>
      <c r="J34" s="357"/>
      <c r="K34" s="357"/>
      <c r="L34" s="357"/>
      <c r="M34" s="358"/>
      <c r="N34" s="358"/>
      <c r="O34" s="358"/>
      <c r="P34" s="358"/>
      <c r="Q34" s="358"/>
      <c r="R34" s="358"/>
      <c r="S34" s="358"/>
      <c r="T34" s="358"/>
      <c r="U34" s="358"/>
      <c r="V34" s="358"/>
      <c r="W34" s="358"/>
      <c r="X34" s="358"/>
      <c r="Y34" s="359">
        <f t="shared" si="0"/>
        <v>0</v>
      </c>
      <c r="Z34" s="359"/>
      <c r="AA34" s="359"/>
      <c r="AB34" s="359"/>
      <c r="AC34" s="359"/>
      <c r="AD34" s="359"/>
      <c r="AE34" s="357"/>
      <c r="AF34" s="357"/>
      <c r="AG34" s="357"/>
      <c r="AH34" s="357"/>
      <c r="AI34" s="357"/>
      <c r="AJ34" s="360"/>
      <c r="AK34" s="361"/>
      <c r="AL34" s="362"/>
      <c r="AM34" s="362"/>
      <c r="AN34" s="362"/>
      <c r="AO34" s="363"/>
      <c r="AP34" s="362"/>
      <c r="AQ34" s="362"/>
      <c r="AR34" s="362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363"/>
      <c r="BE34" s="26">
        <f t="shared" si="1"/>
      </c>
      <c r="BF34" s="26">
        <f>IF(ISERROR(VLOOKUP(BE34,'単価設定'!$G$3:$K$4,2,FALSE)),"",VLOOKUP(BE34,'単価設定'!$G$3:$K$4,2,FALSE))</f>
      </c>
      <c r="BG34" s="26">
        <f>IF(BF34&lt;&gt;"",IF(COUNTIF(BF$11:BF34,BF34)=1,ROW(),""),"")</f>
      </c>
      <c r="BH34" s="26">
        <f t="shared" si="3"/>
      </c>
      <c r="BN34" s="394"/>
      <c r="BO34" s="395"/>
      <c r="BP34" s="396"/>
      <c r="BQ34" s="407">
        <f>IF(ISERROR(VLOOKUP(CH34,'単価設定'!$H$3:$K$4,2,FALSE)),"",VLOOKUP(CH34,'単価設定'!$H$3:$K$4,2,FALSE))</f>
      </c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9"/>
      <c r="CH34" s="424">
        <f t="shared" si="7"/>
      </c>
      <c r="CI34" s="425"/>
      <c r="CJ34" s="425"/>
      <c r="CK34" s="425"/>
      <c r="CL34" s="425"/>
      <c r="CM34" s="425"/>
      <c r="CN34" s="425"/>
      <c r="CO34" s="425"/>
      <c r="CP34" s="425"/>
      <c r="CQ34" s="425"/>
      <c r="CR34" s="425"/>
      <c r="CS34" s="425"/>
      <c r="CT34" s="425"/>
      <c r="CU34" s="426"/>
      <c r="CV34" s="427">
        <f>IF(ISERROR(VLOOKUP(CH34,'単価設定'!$H$3:$K$4,4,FALSE)),"",VLOOKUP(CH34,'単価設定'!$H$3:$K$4,4,FALSE))</f>
      </c>
      <c r="CW34" s="428"/>
      <c r="CX34" s="428"/>
      <c r="CY34" s="428"/>
      <c r="CZ34" s="428"/>
      <c r="DA34" s="428"/>
      <c r="DB34" s="428"/>
      <c r="DC34" s="428"/>
      <c r="DD34" s="428"/>
      <c r="DE34" s="429"/>
      <c r="DF34" s="430">
        <f t="shared" si="6"/>
      </c>
      <c r="DG34" s="431"/>
      <c r="DH34" s="431"/>
      <c r="DI34" s="432"/>
      <c r="DJ34" s="433">
        <f t="shared" si="4"/>
      </c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5"/>
      <c r="DV34" s="433">
        <f t="shared" si="5"/>
      </c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5"/>
      <c r="EH34" s="436"/>
      <c r="EI34" s="314"/>
      <c r="EJ34" s="437"/>
      <c r="EK34" s="438"/>
      <c r="EN34" s="26">
        <f t="shared" si="2"/>
        <v>0</v>
      </c>
    </row>
    <row r="35" spans="1:144" ht="18" customHeight="1" thickBot="1">
      <c r="A35" s="342"/>
      <c r="B35" s="343"/>
      <c r="C35" s="343"/>
      <c r="D35" s="344">
        <f>IF(A35&lt;&gt;"",TEXT(DATE(YEAR('請求書'!$D$20),MONTH('請求書'!$D$20),$A35),"AAA"),"")</f>
      </c>
      <c r="E35" s="344"/>
      <c r="F35" s="345"/>
      <c r="G35" s="356"/>
      <c r="H35" s="357"/>
      <c r="I35" s="357"/>
      <c r="J35" s="357"/>
      <c r="K35" s="357"/>
      <c r="L35" s="357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9">
        <f t="shared" si="0"/>
        <v>0</v>
      </c>
      <c r="Z35" s="359"/>
      <c r="AA35" s="359"/>
      <c r="AB35" s="359"/>
      <c r="AC35" s="359"/>
      <c r="AD35" s="359"/>
      <c r="AE35" s="357"/>
      <c r="AF35" s="357"/>
      <c r="AG35" s="357"/>
      <c r="AH35" s="357"/>
      <c r="AI35" s="357"/>
      <c r="AJ35" s="360"/>
      <c r="AK35" s="361"/>
      <c r="AL35" s="362"/>
      <c r="AM35" s="362"/>
      <c r="AN35" s="362"/>
      <c r="AO35" s="363"/>
      <c r="AP35" s="362"/>
      <c r="AQ35" s="362"/>
      <c r="AR35" s="362"/>
      <c r="AS35" s="362"/>
      <c r="AT35" s="362"/>
      <c r="AU35" s="362"/>
      <c r="AV35" s="362"/>
      <c r="AW35" s="362"/>
      <c r="AX35" s="362"/>
      <c r="AY35" s="362"/>
      <c r="AZ35" s="362"/>
      <c r="BA35" s="362"/>
      <c r="BB35" s="362"/>
      <c r="BC35" s="362"/>
      <c r="BD35" s="363"/>
      <c r="BE35" s="26">
        <f t="shared" si="1"/>
      </c>
      <c r="BF35" s="26">
        <f>IF(ISERROR(VLOOKUP(BE35,'単価設定'!$G$3:$K$4,2,FALSE)),"",VLOOKUP(BE35,'単価設定'!$G$3:$K$4,2,FALSE))</f>
      </c>
      <c r="BG35" s="26">
        <f>IF(BF35&lt;&gt;"",IF(COUNTIF(BF$11:BF35,BF35)=1,ROW(),""),"")</f>
      </c>
      <c r="BH35" s="26">
        <f t="shared" si="3"/>
      </c>
      <c r="BN35" s="397"/>
      <c r="BO35" s="398"/>
      <c r="BP35" s="399"/>
      <c r="BQ35" s="439">
        <f>IF(ISERROR(VLOOKUP(CH35,'単価設定'!$H$3:$K$4,2,FALSE)),"",VLOOKUP(CH35,'単価設定'!$H$3:$K$4,2,FALSE))</f>
      </c>
      <c r="BR35" s="440"/>
      <c r="BS35" s="440"/>
      <c r="BT35" s="440"/>
      <c r="BU35" s="440"/>
      <c r="BV35" s="440"/>
      <c r="BW35" s="440"/>
      <c r="BX35" s="440"/>
      <c r="BY35" s="440"/>
      <c r="BZ35" s="440"/>
      <c r="CA35" s="440"/>
      <c r="CB35" s="440"/>
      <c r="CC35" s="440"/>
      <c r="CD35" s="440"/>
      <c r="CE35" s="440"/>
      <c r="CF35" s="440"/>
      <c r="CG35" s="441"/>
      <c r="CH35" s="442" t="e">
        <f>IF(DF35="","","059900")</f>
        <v>#VALUE!</v>
      </c>
      <c r="CI35" s="443"/>
      <c r="CJ35" s="443"/>
      <c r="CK35" s="443"/>
      <c r="CL35" s="443"/>
      <c r="CM35" s="443"/>
      <c r="CN35" s="443"/>
      <c r="CO35" s="443"/>
      <c r="CP35" s="443"/>
      <c r="CQ35" s="443"/>
      <c r="CR35" s="443"/>
      <c r="CS35" s="443"/>
      <c r="CT35" s="443"/>
      <c r="CU35" s="444"/>
      <c r="CV35" s="445">
        <f>IF(ISERROR(VLOOKUP(CH35,'単価設定'!$H$3:$K$4,4,FALSE)),"",VLOOKUP(CH35,'単価設定'!$H$3:$K$4,4,FALSE))</f>
      </c>
      <c r="CW35" s="446"/>
      <c r="CX35" s="446"/>
      <c r="CY35" s="446"/>
      <c r="CZ35" s="446"/>
      <c r="DA35" s="446"/>
      <c r="DB35" s="446"/>
      <c r="DC35" s="446"/>
      <c r="DD35" s="446"/>
      <c r="DE35" s="447"/>
      <c r="DF35" s="448" t="e">
        <f>IF(TEXT(CM17,"0000000000")=TEXT(DH7,"0000000000"),1,"")</f>
        <v>#VALUE!</v>
      </c>
      <c r="DG35" s="449"/>
      <c r="DH35" s="449"/>
      <c r="DI35" s="450"/>
      <c r="DJ35" s="451" t="e">
        <f t="shared" si="4"/>
        <v>#VALUE!</v>
      </c>
      <c r="DK35" s="452"/>
      <c r="DL35" s="452"/>
      <c r="DM35" s="452"/>
      <c r="DN35" s="452"/>
      <c r="DO35" s="452"/>
      <c r="DP35" s="452"/>
      <c r="DQ35" s="452"/>
      <c r="DR35" s="452"/>
      <c r="DS35" s="452"/>
      <c r="DT35" s="452"/>
      <c r="DU35" s="453"/>
      <c r="DV35" s="451" t="e">
        <f>IF(CH35="","",0)</f>
        <v>#VALUE!</v>
      </c>
      <c r="DW35" s="452"/>
      <c r="DX35" s="452"/>
      <c r="DY35" s="452"/>
      <c r="DZ35" s="452"/>
      <c r="EA35" s="452"/>
      <c r="EB35" s="452"/>
      <c r="EC35" s="452"/>
      <c r="ED35" s="452"/>
      <c r="EE35" s="452"/>
      <c r="EF35" s="452"/>
      <c r="EG35" s="453"/>
      <c r="EH35" s="454"/>
      <c r="EI35" s="455"/>
      <c r="EJ35" s="456"/>
      <c r="EK35" s="457"/>
      <c r="EN35" s="26">
        <f t="shared" si="2"/>
        <v>0</v>
      </c>
    </row>
    <row r="36" spans="1:144" ht="18" customHeight="1" thickBot="1">
      <c r="A36" s="342"/>
      <c r="B36" s="343"/>
      <c r="C36" s="343"/>
      <c r="D36" s="344">
        <f>IF(A36&lt;&gt;"",TEXT(DATE(YEAR('請求書'!$D$20),MONTH('請求書'!$D$20),$A36),"AAA"),"")</f>
      </c>
      <c r="E36" s="344"/>
      <c r="F36" s="345"/>
      <c r="G36" s="356"/>
      <c r="H36" s="357"/>
      <c r="I36" s="357"/>
      <c r="J36" s="357"/>
      <c r="K36" s="357"/>
      <c r="L36" s="357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9">
        <f t="shared" si="0"/>
        <v>0</v>
      </c>
      <c r="Z36" s="359"/>
      <c r="AA36" s="359"/>
      <c r="AB36" s="359"/>
      <c r="AC36" s="359"/>
      <c r="AD36" s="359"/>
      <c r="AE36" s="357"/>
      <c r="AF36" s="357"/>
      <c r="AG36" s="357"/>
      <c r="AH36" s="357"/>
      <c r="AI36" s="357"/>
      <c r="AJ36" s="360"/>
      <c r="AK36" s="361"/>
      <c r="AL36" s="362"/>
      <c r="AM36" s="362"/>
      <c r="AN36" s="362"/>
      <c r="AO36" s="363"/>
      <c r="AP36" s="362"/>
      <c r="AQ36" s="362"/>
      <c r="AR36" s="362"/>
      <c r="AS36" s="362"/>
      <c r="AT36" s="362"/>
      <c r="AU36" s="362"/>
      <c r="AV36" s="362"/>
      <c r="AW36" s="362"/>
      <c r="AX36" s="362"/>
      <c r="AY36" s="362"/>
      <c r="AZ36" s="362"/>
      <c r="BA36" s="362"/>
      <c r="BB36" s="362"/>
      <c r="BC36" s="362"/>
      <c r="BD36" s="363"/>
      <c r="BE36" s="26">
        <f t="shared" si="1"/>
      </c>
      <c r="BF36" s="26">
        <f>IF(ISERROR(VLOOKUP(BE36,'単価設定'!$G$3:$K$4,2,FALSE)),"",VLOOKUP(BE36,'単価設定'!$G$3:$K$4,2,FALSE))</f>
      </c>
      <c r="BG36" s="26">
        <f>IF(BF36&lt;&gt;"",IF(COUNTIF(BF$11:BF36,BF36)=1,ROW(),""),"")</f>
      </c>
      <c r="BH36" s="26">
        <f t="shared" si="3"/>
      </c>
      <c r="BN36" s="458" t="s">
        <v>51</v>
      </c>
      <c r="BO36" s="459"/>
      <c r="BP36" s="459"/>
      <c r="BQ36" s="459"/>
      <c r="BR36" s="459"/>
      <c r="BS36" s="459"/>
      <c r="BT36" s="459"/>
      <c r="BU36" s="459"/>
      <c r="BV36" s="459"/>
      <c r="BW36" s="459"/>
      <c r="BX36" s="459"/>
      <c r="BY36" s="459"/>
      <c r="BZ36" s="459"/>
      <c r="CA36" s="459"/>
      <c r="CB36" s="459"/>
      <c r="CC36" s="459"/>
      <c r="CD36" s="459"/>
      <c r="CE36" s="459"/>
      <c r="CF36" s="459"/>
      <c r="CG36" s="459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0"/>
      <c r="DH36" s="460"/>
      <c r="DI36" s="461"/>
      <c r="DJ36" s="462" t="e">
        <f>SUM(DJ21:DU35)</f>
        <v>#VALUE!</v>
      </c>
      <c r="DK36" s="463"/>
      <c r="DL36" s="463"/>
      <c r="DM36" s="463"/>
      <c r="DN36" s="463"/>
      <c r="DO36" s="463"/>
      <c r="DP36" s="463"/>
      <c r="DQ36" s="463"/>
      <c r="DR36" s="463"/>
      <c r="DS36" s="463"/>
      <c r="DT36" s="463"/>
      <c r="DU36" s="464"/>
      <c r="DV36" s="462" t="e">
        <f>SUM(DV21:EG35)</f>
        <v>#VALUE!</v>
      </c>
      <c r="DW36" s="463"/>
      <c r="DX36" s="463"/>
      <c r="DY36" s="463"/>
      <c r="DZ36" s="463"/>
      <c r="EA36" s="463"/>
      <c r="EB36" s="463"/>
      <c r="EC36" s="463"/>
      <c r="ED36" s="463"/>
      <c r="EE36" s="463"/>
      <c r="EF36" s="463"/>
      <c r="EG36" s="464"/>
      <c r="EH36" s="465" t="s">
        <v>143</v>
      </c>
      <c r="EI36" s="380"/>
      <c r="EJ36" s="380"/>
      <c r="EK36" s="466"/>
      <c r="EN36" s="26">
        <f t="shared" si="2"/>
        <v>0</v>
      </c>
    </row>
    <row r="37" spans="1:144" ht="18" customHeight="1" thickBot="1">
      <c r="A37" s="342"/>
      <c r="B37" s="343"/>
      <c r="C37" s="343"/>
      <c r="D37" s="344">
        <f>IF(A37&lt;&gt;"",TEXT(DATE(YEAR('請求書'!$D$20),MONTH('請求書'!$D$20),$A37),"AAA"),"")</f>
      </c>
      <c r="E37" s="344"/>
      <c r="F37" s="345"/>
      <c r="G37" s="356"/>
      <c r="H37" s="357"/>
      <c r="I37" s="357"/>
      <c r="J37" s="357"/>
      <c r="K37" s="357"/>
      <c r="L37" s="357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9">
        <f t="shared" si="0"/>
        <v>0</v>
      </c>
      <c r="Z37" s="359"/>
      <c r="AA37" s="359"/>
      <c r="AB37" s="359"/>
      <c r="AC37" s="359"/>
      <c r="AD37" s="359"/>
      <c r="AE37" s="357"/>
      <c r="AF37" s="357"/>
      <c r="AG37" s="357"/>
      <c r="AH37" s="357"/>
      <c r="AI37" s="357"/>
      <c r="AJ37" s="360"/>
      <c r="AK37" s="361"/>
      <c r="AL37" s="362"/>
      <c r="AM37" s="362"/>
      <c r="AN37" s="362"/>
      <c r="AO37" s="363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3"/>
      <c r="BE37" s="26">
        <f t="shared" si="1"/>
      </c>
      <c r="BF37" s="26">
        <f>IF(ISERROR(VLOOKUP(BE37,'単価設定'!$G$3:$K$4,2,FALSE)),"",VLOOKUP(BE37,'単価設定'!$G$3:$K$4,2,FALSE))</f>
      </c>
      <c r="BG37" s="26">
        <f>IF(BF37&lt;&gt;"",IF(COUNTIF(BF$11:BF37,BF37)=1,ROW(),""),"")</f>
      </c>
      <c r="BH37" s="26">
        <f t="shared" si="3"/>
      </c>
      <c r="EN37" s="26">
        <f t="shared" si="2"/>
        <v>0</v>
      </c>
    </row>
    <row r="38" spans="1:144" ht="18" customHeight="1" thickBot="1">
      <c r="A38" s="342"/>
      <c r="B38" s="343"/>
      <c r="C38" s="343"/>
      <c r="D38" s="344">
        <f>IF(A38&lt;&gt;"",TEXT(DATE(YEAR('請求書'!$D$20),MONTH('請求書'!$D$20),$A38),"AAA"),"")</f>
      </c>
      <c r="E38" s="344"/>
      <c r="F38" s="345"/>
      <c r="G38" s="356"/>
      <c r="H38" s="357"/>
      <c r="I38" s="357"/>
      <c r="J38" s="357"/>
      <c r="K38" s="357"/>
      <c r="L38" s="357"/>
      <c r="M38" s="358"/>
      <c r="N38" s="358"/>
      <c r="O38" s="358"/>
      <c r="P38" s="358"/>
      <c r="Q38" s="358"/>
      <c r="R38" s="358"/>
      <c r="S38" s="358"/>
      <c r="T38" s="358"/>
      <c r="U38" s="358"/>
      <c r="V38" s="358"/>
      <c r="W38" s="358"/>
      <c r="X38" s="358"/>
      <c r="Y38" s="359">
        <f t="shared" si="0"/>
        <v>0</v>
      </c>
      <c r="Z38" s="359"/>
      <c r="AA38" s="359"/>
      <c r="AB38" s="359"/>
      <c r="AC38" s="359"/>
      <c r="AD38" s="359"/>
      <c r="AE38" s="357"/>
      <c r="AF38" s="357"/>
      <c r="AG38" s="357"/>
      <c r="AH38" s="357"/>
      <c r="AI38" s="357"/>
      <c r="AJ38" s="360"/>
      <c r="AK38" s="361"/>
      <c r="AL38" s="362"/>
      <c r="AM38" s="362"/>
      <c r="AN38" s="362"/>
      <c r="AO38" s="363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62"/>
      <c r="BD38" s="363"/>
      <c r="BE38" s="26">
        <f t="shared" si="1"/>
      </c>
      <c r="BF38" s="26">
        <f>IF(ISERROR(VLOOKUP(BE38,'単価設定'!$G$3:$K$4,2,FALSE)),"",VLOOKUP(BE38,'単価設定'!$G$3:$K$4,2,FALSE))</f>
      </c>
      <c r="BG38" s="26">
        <f>IF(BF38&lt;&gt;"",IF(COUNTIF(BF$11:BF38,BF38)=1,ROW(),""),"")</f>
      </c>
      <c r="BH38" s="26">
        <f t="shared" si="3"/>
      </c>
      <c r="BN38" s="467" t="s">
        <v>37</v>
      </c>
      <c r="BO38" s="468"/>
      <c r="BP38" s="469"/>
      <c r="BQ38" s="368" t="s">
        <v>52</v>
      </c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76" t="s">
        <v>53</v>
      </c>
      <c r="CZ38" s="380"/>
      <c r="DA38" s="380"/>
      <c r="DB38" s="380"/>
      <c r="DC38" s="380"/>
      <c r="DD38" s="380"/>
      <c r="DE38" s="380"/>
      <c r="DF38" s="380"/>
      <c r="DG38" s="380"/>
      <c r="DH38" s="380"/>
      <c r="DI38" s="380"/>
      <c r="DJ38" s="466"/>
      <c r="DK38" s="368" t="s">
        <v>17</v>
      </c>
      <c r="DL38" s="460"/>
      <c r="DM38" s="460"/>
      <c r="DN38" s="460"/>
      <c r="DO38" s="460"/>
      <c r="DP38" s="460"/>
      <c r="DQ38" s="460"/>
      <c r="DR38" s="460"/>
      <c r="DS38" s="460"/>
      <c r="DT38" s="460"/>
      <c r="DU38" s="460"/>
      <c r="DV38" s="460"/>
      <c r="DW38" s="460"/>
      <c r="DX38" s="460"/>
      <c r="DY38" s="460"/>
      <c r="DZ38" s="460"/>
      <c r="EA38" s="460"/>
      <c r="EB38" s="460"/>
      <c r="EC38" s="460"/>
      <c r="ED38" s="460"/>
      <c r="EE38" s="460"/>
      <c r="EF38" s="460"/>
      <c r="EG38" s="460"/>
      <c r="EH38" s="460"/>
      <c r="EI38" s="460"/>
      <c r="EJ38" s="460"/>
      <c r="EK38" s="461"/>
      <c r="EN38" s="26">
        <f t="shared" si="2"/>
        <v>0</v>
      </c>
    </row>
    <row r="39" spans="1:144" ht="18" customHeight="1">
      <c r="A39" s="342"/>
      <c r="B39" s="343"/>
      <c r="C39" s="343"/>
      <c r="D39" s="344">
        <f>IF(A39&lt;&gt;"",TEXT(DATE(YEAR('請求書'!$D$20),MONTH('請求書'!$D$20),$A39),"AAA"),"")</f>
      </c>
      <c r="E39" s="344"/>
      <c r="F39" s="345"/>
      <c r="G39" s="356"/>
      <c r="H39" s="357"/>
      <c r="I39" s="357"/>
      <c r="J39" s="357"/>
      <c r="K39" s="357"/>
      <c r="L39" s="357"/>
      <c r="M39" s="358"/>
      <c r="N39" s="358"/>
      <c r="O39" s="358"/>
      <c r="P39" s="358"/>
      <c r="Q39" s="358"/>
      <c r="R39" s="358"/>
      <c r="S39" s="358"/>
      <c r="T39" s="358"/>
      <c r="U39" s="358"/>
      <c r="V39" s="358"/>
      <c r="W39" s="358"/>
      <c r="X39" s="358"/>
      <c r="Y39" s="359">
        <f t="shared" si="0"/>
        <v>0</v>
      </c>
      <c r="Z39" s="359"/>
      <c r="AA39" s="359"/>
      <c r="AB39" s="359"/>
      <c r="AC39" s="359"/>
      <c r="AD39" s="359"/>
      <c r="AE39" s="357"/>
      <c r="AF39" s="357"/>
      <c r="AG39" s="357"/>
      <c r="AH39" s="357"/>
      <c r="AI39" s="357"/>
      <c r="AJ39" s="360"/>
      <c r="AK39" s="361"/>
      <c r="AL39" s="362"/>
      <c r="AM39" s="362"/>
      <c r="AN39" s="362"/>
      <c r="AO39" s="363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62"/>
      <c r="BD39" s="363"/>
      <c r="BE39" s="26">
        <f t="shared" si="1"/>
      </c>
      <c r="BF39" s="26">
        <f>IF(ISERROR(VLOOKUP(BE39,'単価設定'!$G$3:$K$4,2,FALSE)),"",VLOOKUP(BE39,'単価設定'!$G$3:$K$4,2,FALSE))</f>
      </c>
      <c r="BG39" s="26">
        <f>IF(BF39&lt;&gt;"",IF(COUNTIF(BF$11:BF39,BF39)=1,ROW(),""),"")</f>
      </c>
      <c r="BH39" s="26">
        <f t="shared" si="3"/>
      </c>
      <c r="BN39" s="470"/>
      <c r="BO39" s="471"/>
      <c r="BP39" s="472"/>
      <c r="BQ39" s="403" t="s">
        <v>54</v>
      </c>
      <c r="BR39" s="477"/>
      <c r="BS39" s="477"/>
      <c r="BT39" s="477"/>
      <c r="BU39" s="477"/>
      <c r="BV39" s="477"/>
      <c r="BW39" s="477"/>
      <c r="BX39" s="477"/>
      <c r="BY39" s="477"/>
      <c r="BZ39" s="477"/>
      <c r="CA39" s="477"/>
      <c r="CB39" s="477"/>
      <c r="CC39" s="477"/>
      <c r="CD39" s="477"/>
      <c r="CE39" s="477"/>
      <c r="CF39" s="477"/>
      <c r="CG39" s="477"/>
      <c r="CH39" s="477"/>
      <c r="CI39" s="477"/>
      <c r="CJ39" s="477"/>
      <c r="CK39" s="477"/>
      <c r="CL39" s="477"/>
      <c r="CM39" s="477"/>
      <c r="CN39" s="477"/>
      <c r="CO39" s="477"/>
      <c r="CP39" s="477"/>
      <c r="CQ39" s="477"/>
      <c r="CR39" s="477"/>
      <c r="CS39" s="477"/>
      <c r="CT39" s="477"/>
      <c r="CU39" s="477"/>
      <c r="CV39" s="477"/>
      <c r="CW39" s="477"/>
      <c r="CX39" s="478"/>
      <c r="CY39" s="479">
        <f>IF(ISERROR(DJ36),0,DJ36)</f>
        <v>0</v>
      </c>
      <c r="CZ39" s="480"/>
      <c r="DA39" s="480"/>
      <c r="DB39" s="480"/>
      <c r="DC39" s="480"/>
      <c r="DD39" s="480"/>
      <c r="DE39" s="480"/>
      <c r="DF39" s="480"/>
      <c r="DG39" s="480"/>
      <c r="DH39" s="480"/>
      <c r="DI39" s="480"/>
      <c r="DJ39" s="481"/>
      <c r="DK39" s="487"/>
      <c r="DL39" s="477"/>
      <c r="DM39" s="477"/>
      <c r="DN39" s="477"/>
      <c r="DO39" s="477"/>
      <c r="DP39" s="477"/>
      <c r="DQ39" s="477"/>
      <c r="DR39" s="477"/>
      <c r="DS39" s="477"/>
      <c r="DT39" s="477"/>
      <c r="DU39" s="477"/>
      <c r="DV39" s="477"/>
      <c r="DW39" s="477"/>
      <c r="DX39" s="477"/>
      <c r="DY39" s="477"/>
      <c r="DZ39" s="477"/>
      <c r="EA39" s="477"/>
      <c r="EB39" s="477"/>
      <c r="EC39" s="477"/>
      <c r="ED39" s="477"/>
      <c r="EE39" s="477"/>
      <c r="EF39" s="477"/>
      <c r="EG39" s="477"/>
      <c r="EH39" s="477"/>
      <c r="EI39" s="477"/>
      <c r="EJ39" s="477"/>
      <c r="EK39" s="488"/>
      <c r="EN39" s="26">
        <f t="shared" si="2"/>
        <v>0</v>
      </c>
    </row>
    <row r="40" spans="1:144" ht="18" customHeight="1" thickBot="1">
      <c r="A40" s="489"/>
      <c r="B40" s="490"/>
      <c r="C40" s="490"/>
      <c r="D40" s="491">
        <f>IF(A40&lt;&gt;"",TEXT(DATE(YEAR('請求書'!$D$20),MONTH('請求書'!$D$20),$A40),"AAA"),"")</f>
      </c>
      <c r="E40" s="491"/>
      <c r="F40" s="492"/>
      <c r="G40" s="493"/>
      <c r="H40" s="494"/>
      <c r="I40" s="494"/>
      <c r="J40" s="494"/>
      <c r="K40" s="494"/>
      <c r="L40" s="494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6">
        <f t="shared" si="0"/>
        <v>0</v>
      </c>
      <c r="Z40" s="496"/>
      <c r="AA40" s="496"/>
      <c r="AB40" s="496"/>
      <c r="AC40" s="496"/>
      <c r="AD40" s="496"/>
      <c r="AE40" s="494"/>
      <c r="AF40" s="494"/>
      <c r="AG40" s="494"/>
      <c r="AH40" s="494"/>
      <c r="AI40" s="494"/>
      <c r="AJ40" s="497"/>
      <c r="AK40" s="498"/>
      <c r="AL40" s="499"/>
      <c r="AM40" s="499"/>
      <c r="AN40" s="499"/>
      <c r="AO40" s="500"/>
      <c r="AP40" s="499"/>
      <c r="AQ40" s="499"/>
      <c r="AR40" s="499"/>
      <c r="AS40" s="499"/>
      <c r="AT40" s="499"/>
      <c r="AU40" s="499"/>
      <c r="AV40" s="499"/>
      <c r="AW40" s="499"/>
      <c r="AX40" s="499"/>
      <c r="AY40" s="499"/>
      <c r="AZ40" s="499"/>
      <c r="BA40" s="499"/>
      <c r="BB40" s="499"/>
      <c r="BC40" s="499"/>
      <c r="BD40" s="500"/>
      <c r="BE40" s="26">
        <f t="shared" si="1"/>
      </c>
      <c r="BF40" s="26">
        <f>IF(ISERROR(VLOOKUP(BE40,'単価設定'!$G$3:$K$4,2,FALSE)),"",VLOOKUP(BE40,'単価設定'!$G$3:$K$4,2,FALSE))</f>
      </c>
      <c r="BG40" s="26">
        <f>IF(BF40&lt;&gt;"",IF(COUNTIF(BF$11:BF40,BF40)=1,ROW(),""),"")</f>
      </c>
      <c r="BH40" s="26">
        <f t="shared" si="3"/>
      </c>
      <c r="BM40" s="52"/>
      <c r="BN40" s="470"/>
      <c r="BO40" s="471"/>
      <c r="BP40" s="472"/>
      <c r="BQ40" s="430" t="s">
        <v>55</v>
      </c>
      <c r="BR40" s="482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3"/>
      <c r="CY40" s="484">
        <f>IF(EB17&lt;&gt;"",EB17,IF(DV36&gt;CF15,CF15,DV36))</f>
        <v>0</v>
      </c>
      <c r="CZ40" s="485"/>
      <c r="DA40" s="485"/>
      <c r="DB40" s="485"/>
      <c r="DC40" s="485"/>
      <c r="DD40" s="485"/>
      <c r="DE40" s="485"/>
      <c r="DF40" s="485"/>
      <c r="DG40" s="485"/>
      <c r="DH40" s="485"/>
      <c r="DI40" s="485"/>
      <c r="DJ40" s="486"/>
      <c r="DK40" s="501" t="s">
        <v>56</v>
      </c>
      <c r="DL40" s="502"/>
      <c r="DM40" s="502"/>
      <c r="DN40" s="502"/>
      <c r="DO40" s="502"/>
      <c r="DP40" s="502"/>
      <c r="DQ40" s="502"/>
      <c r="DR40" s="502"/>
      <c r="DS40" s="502"/>
      <c r="DT40" s="502"/>
      <c r="DU40" s="502"/>
      <c r="DV40" s="502"/>
      <c r="DW40" s="502"/>
      <c r="DX40" s="502"/>
      <c r="DY40" s="502"/>
      <c r="DZ40" s="502"/>
      <c r="EA40" s="502"/>
      <c r="EB40" s="502"/>
      <c r="EC40" s="502"/>
      <c r="ED40" s="502"/>
      <c r="EE40" s="502"/>
      <c r="EF40" s="502"/>
      <c r="EG40" s="502"/>
      <c r="EH40" s="502"/>
      <c r="EI40" s="502"/>
      <c r="EJ40" s="502"/>
      <c r="EK40" s="503"/>
      <c r="EN40" s="26">
        <f t="shared" si="2"/>
        <v>0</v>
      </c>
    </row>
    <row r="41" spans="1:141" ht="18" customHeight="1" thickBot="1" thickTop="1">
      <c r="A41" s="504" t="s">
        <v>151</v>
      </c>
      <c r="B41" s="505"/>
      <c r="C41" s="505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505"/>
      <c r="S41" s="505"/>
      <c r="T41" s="505"/>
      <c r="U41" s="505"/>
      <c r="V41" s="505"/>
      <c r="W41" s="505"/>
      <c r="X41" s="505"/>
      <c r="Y41" s="507">
        <f>COUNT(G11:L40)</f>
        <v>0</v>
      </c>
      <c r="Z41" s="507"/>
      <c r="AA41" s="507"/>
      <c r="AB41" s="507"/>
      <c r="AC41" s="507"/>
      <c r="AD41" s="507"/>
      <c r="AE41" s="508"/>
      <c r="AF41" s="508"/>
      <c r="AG41" s="508"/>
      <c r="AH41" s="508"/>
      <c r="AI41" s="508"/>
      <c r="AJ41" s="508"/>
      <c r="AK41" s="508"/>
      <c r="AL41" s="508"/>
      <c r="AM41" s="508"/>
      <c r="AN41" s="508"/>
      <c r="AO41" s="508"/>
      <c r="AP41" s="508"/>
      <c r="AQ41" s="508"/>
      <c r="AR41" s="508"/>
      <c r="AS41" s="508"/>
      <c r="AT41" s="508"/>
      <c r="AU41" s="508"/>
      <c r="AV41" s="508"/>
      <c r="AW41" s="508"/>
      <c r="AX41" s="508"/>
      <c r="AY41" s="508"/>
      <c r="AZ41" s="508"/>
      <c r="BA41" s="508"/>
      <c r="BB41" s="508"/>
      <c r="BC41" s="508"/>
      <c r="BD41" s="509"/>
      <c r="BG41" s="26">
        <f>IF(BF41&lt;&gt;"",IF(COUNTIF(BF$11:BF41,BF41)=1,ROW(),""),"")</f>
      </c>
      <c r="BH41" s="26">
        <f t="shared" si="3"/>
      </c>
      <c r="BN41" s="473"/>
      <c r="BO41" s="474"/>
      <c r="BP41" s="475"/>
      <c r="BQ41" s="510" t="s">
        <v>57</v>
      </c>
      <c r="BR41" s="511"/>
      <c r="BS41" s="511"/>
      <c r="BT41" s="511"/>
      <c r="BU41" s="511"/>
      <c r="BV41" s="511"/>
      <c r="BW41" s="511"/>
      <c r="BX41" s="511"/>
      <c r="BY41" s="511"/>
      <c r="BZ41" s="511"/>
      <c r="CA41" s="511"/>
      <c r="CB41" s="511"/>
      <c r="CC41" s="511"/>
      <c r="CD41" s="511"/>
      <c r="CE41" s="511"/>
      <c r="CF41" s="511"/>
      <c r="CG41" s="511"/>
      <c r="CH41" s="511"/>
      <c r="CI41" s="511"/>
      <c r="CJ41" s="511"/>
      <c r="CK41" s="511"/>
      <c r="CL41" s="511"/>
      <c r="CM41" s="511"/>
      <c r="CN41" s="511"/>
      <c r="CO41" s="511"/>
      <c r="CP41" s="511"/>
      <c r="CQ41" s="511"/>
      <c r="CR41" s="511"/>
      <c r="CS41" s="511"/>
      <c r="CT41" s="511"/>
      <c r="CU41" s="511"/>
      <c r="CV41" s="511"/>
      <c r="CW41" s="511"/>
      <c r="CX41" s="512"/>
      <c r="CY41" s="513"/>
      <c r="CZ41" s="514"/>
      <c r="DA41" s="514"/>
      <c r="DB41" s="514"/>
      <c r="DC41" s="514"/>
      <c r="DD41" s="514"/>
      <c r="DE41" s="514"/>
      <c r="DF41" s="514"/>
      <c r="DG41" s="514"/>
      <c r="DH41" s="514"/>
      <c r="DI41" s="514"/>
      <c r="DJ41" s="515"/>
      <c r="DK41" s="516"/>
      <c r="DL41" s="517"/>
      <c r="DM41" s="517"/>
      <c r="DN41" s="517"/>
      <c r="DO41" s="517"/>
      <c r="DP41" s="517"/>
      <c r="DQ41" s="517"/>
      <c r="DR41" s="517"/>
      <c r="DS41" s="517"/>
      <c r="DT41" s="517"/>
      <c r="DU41" s="517"/>
      <c r="DV41" s="517"/>
      <c r="DW41" s="517"/>
      <c r="DX41" s="517"/>
      <c r="DY41" s="517"/>
      <c r="DZ41" s="517"/>
      <c r="EA41" s="517"/>
      <c r="EB41" s="517"/>
      <c r="EC41" s="517"/>
      <c r="ED41" s="517"/>
      <c r="EE41" s="517"/>
      <c r="EF41" s="517"/>
      <c r="EG41" s="517"/>
      <c r="EH41" s="517"/>
      <c r="EI41" s="517"/>
      <c r="EJ41" s="517"/>
      <c r="EK41" s="518"/>
    </row>
    <row r="42" spans="1:56" ht="18" customHeight="1" thickBo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</row>
    <row r="43" spans="43:124" ht="18" customHeight="1" thickBot="1">
      <c r="AQ43" s="55"/>
      <c r="AR43" s="55"/>
      <c r="AS43" s="55"/>
      <c r="AT43" s="55"/>
      <c r="AY43" s="55"/>
      <c r="AZ43" s="55"/>
      <c r="BA43" s="55"/>
      <c r="BB43" s="55"/>
      <c r="BC43" s="55"/>
      <c r="BD43" s="55"/>
      <c r="BM43" s="23"/>
      <c r="BN43" s="23"/>
      <c r="BO43" s="23"/>
      <c r="BP43" s="524" t="s">
        <v>58</v>
      </c>
      <c r="BQ43" s="525"/>
      <c r="BR43" s="525"/>
      <c r="BS43" s="525"/>
      <c r="BT43" s="525"/>
      <c r="BU43" s="525"/>
      <c r="BV43" s="525"/>
      <c r="BW43" s="525"/>
      <c r="BX43" s="525"/>
      <c r="BY43" s="525"/>
      <c r="BZ43" s="525"/>
      <c r="CA43" s="525"/>
      <c r="CB43" s="525"/>
      <c r="CC43" s="525"/>
      <c r="CD43" s="525"/>
      <c r="CE43" s="525"/>
      <c r="CF43" s="525"/>
      <c r="CG43" s="525"/>
      <c r="CH43" s="525"/>
      <c r="CI43" s="525"/>
      <c r="CJ43" s="525"/>
      <c r="CK43" s="525"/>
      <c r="CL43" s="525"/>
      <c r="CM43" s="525"/>
      <c r="CN43" s="525"/>
      <c r="CO43" s="525"/>
      <c r="CP43" s="525"/>
      <c r="CQ43" s="525"/>
      <c r="CR43" s="525"/>
      <c r="CS43" s="525"/>
      <c r="CT43" s="525"/>
      <c r="CU43" s="525"/>
      <c r="CV43" s="525"/>
      <c r="CW43" s="525"/>
      <c r="CX43" s="525"/>
      <c r="CY43" s="525"/>
      <c r="CZ43" s="525"/>
      <c r="DA43" s="525"/>
      <c r="DB43" s="526"/>
      <c r="DC43" s="528">
        <f>IF(ISERROR(CY39),0,CY39)-IF(ISERROR(CY40),0,CY40)-IF(ISERROR(CY41),0,CY41)</f>
        <v>0</v>
      </c>
      <c r="DD43" s="308"/>
      <c r="DE43" s="308"/>
      <c r="DF43" s="529"/>
      <c r="DG43" s="529"/>
      <c r="DH43" s="529"/>
      <c r="DI43" s="529"/>
      <c r="DJ43" s="529"/>
      <c r="DK43" s="529"/>
      <c r="DL43" s="529"/>
      <c r="DM43" s="529"/>
      <c r="DN43" s="529"/>
      <c r="DO43" s="529"/>
      <c r="DP43" s="529"/>
      <c r="DQ43" s="529"/>
      <c r="DR43" s="529"/>
      <c r="DS43" s="529"/>
      <c r="DT43" s="530"/>
    </row>
    <row r="44" spans="43:141" ht="18" customHeight="1" thickBot="1">
      <c r="AQ44" s="55"/>
      <c r="AR44" s="55"/>
      <c r="AS44" s="55"/>
      <c r="AT44" s="55"/>
      <c r="AY44" s="55"/>
      <c r="AZ44" s="55"/>
      <c r="BA44" s="55"/>
      <c r="BB44" s="55"/>
      <c r="BC44" s="55"/>
      <c r="BD44" s="55"/>
      <c r="BM44" s="23"/>
      <c r="BN44" s="23"/>
      <c r="BO44" s="23"/>
      <c r="BP44" s="527"/>
      <c r="BQ44" s="517"/>
      <c r="BR44" s="517"/>
      <c r="BS44" s="517"/>
      <c r="BT44" s="517"/>
      <c r="BU44" s="517"/>
      <c r="BV44" s="517"/>
      <c r="BW44" s="517"/>
      <c r="BX44" s="517"/>
      <c r="BY44" s="517"/>
      <c r="BZ44" s="517"/>
      <c r="CA44" s="517"/>
      <c r="CB44" s="517"/>
      <c r="CC44" s="517"/>
      <c r="CD44" s="517"/>
      <c r="CE44" s="517"/>
      <c r="CF44" s="517"/>
      <c r="CG44" s="517"/>
      <c r="CH44" s="517"/>
      <c r="CI44" s="517"/>
      <c r="CJ44" s="517"/>
      <c r="CK44" s="517"/>
      <c r="CL44" s="517"/>
      <c r="CM44" s="517"/>
      <c r="CN44" s="517"/>
      <c r="CO44" s="517"/>
      <c r="CP44" s="517"/>
      <c r="CQ44" s="517"/>
      <c r="CR44" s="517"/>
      <c r="CS44" s="517"/>
      <c r="CT44" s="517"/>
      <c r="CU44" s="517"/>
      <c r="CV44" s="517"/>
      <c r="CW44" s="517"/>
      <c r="CX44" s="517"/>
      <c r="CY44" s="517"/>
      <c r="CZ44" s="517"/>
      <c r="DA44" s="517"/>
      <c r="DB44" s="518"/>
      <c r="DC44" s="376"/>
      <c r="DD44" s="377"/>
      <c r="DE44" s="377"/>
      <c r="DF44" s="531"/>
      <c r="DG44" s="531"/>
      <c r="DH44" s="531"/>
      <c r="DI44" s="531"/>
      <c r="DJ44" s="531"/>
      <c r="DK44" s="531"/>
      <c r="DL44" s="531"/>
      <c r="DM44" s="531"/>
      <c r="DN44" s="531"/>
      <c r="DO44" s="531"/>
      <c r="DP44" s="531"/>
      <c r="DQ44" s="531"/>
      <c r="DR44" s="531"/>
      <c r="DS44" s="531"/>
      <c r="DT44" s="532"/>
      <c r="DV44" s="533"/>
      <c r="DW44" s="519"/>
      <c r="DX44" s="519">
        <v>1</v>
      </c>
      <c r="DY44" s="519"/>
      <c r="DZ44" s="521" t="s">
        <v>20</v>
      </c>
      <c r="EA44" s="522"/>
      <c r="EB44" s="522"/>
      <c r="EC44" s="534"/>
      <c r="ED44" s="519"/>
      <c r="EE44" s="519"/>
      <c r="EF44" s="519">
        <v>1</v>
      </c>
      <c r="EG44" s="520"/>
      <c r="EH44" s="521" t="s">
        <v>59</v>
      </c>
      <c r="EI44" s="522"/>
      <c r="EJ44" s="522"/>
      <c r="EK44" s="523"/>
    </row>
    <row r="45" spans="43:107" ht="18" customHeight="1">
      <c r="AQ45" s="55"/>
      <c r="AR45" s="55"/>
      <c r="AS45" s="55"/>
      <c r="AT45" s="55"/>
      <c r="AY45" s="55"/>
      <c r="AZ45" s="55"/>
      <c r="BA45" s="55"/>
      <c r="BB45" s="55"/>
      <c r="BC45" s="55"/>
      <c r="BD45" s="55"/>
      <c r="DC45" s="21" t="b">
        <f>IF(DC43&lt;&gt;0,1)</f>
        <v>0</v>
      </c>
    </row>
    <row r="46" spans="43:56" ht="18" customHeight="1">
      <c r="AQ46" s="55"/>
      <c r="AR46" s="55"/>
      <c r="AS46" s="55"/>
      <c r="AT46" s="55"/>
      <c r="AY46" s="55"/>
      <c r="AZ46" s="55"/>
      <c r="BA46" s="55"/>
      <c r="BB46" s="55"/>
      <c r="BC46" s="55"/>
      <c r="BD46" s="55"/>
    </row>
    <row r="47" spans="43:143" ht="15" customHeight="1">
      <c r="AQ47" s="55"/>
      <c r="AR47" s="55"/>
      <c r="AS47" s="55"/>
      <c r="AT47" s="55"/>
      <c r="AY47" s="55"/>
      <c r="AZ47" s="55"/>
      <c r="BA47" s="55"/>
      <c r="BB47" s="55"/>
      <c r="BC47" s="55"/>
      <c r="BD47" s="55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</row>
    <row r="48" spans="43:143" ht="15" customHeight="1">
      <c r="AQ48" s="55"/>
      <c r="AR48" s="55"/>
      <c r="AS48" s="55"/>
      <c r="AT48" s="55"/>
      <c r="AY48" s="55"/>
      <c r="AZ48" s="55"/>
      <c r="BA48" s="55"/>
      <c r="BB48" s="55"/>
      <c r="BC48" s="55"/>
      <c r="BD48" s="55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</row>
  </sheetData>
  <sheetProtection sheet="1"/>
  <mergeCells count="486">
    <mergeCell ref="ED44:EE44"/>
    <mergeCell ref="EF44:EG44"/>
    <mergeCell ref="EH44:EK44"/>
    <mergeCell ref="BP43:DB44"/>
    <mergeCell ref="DC43:DT44"/>
    <mergeCell ref="D39:F39"/>
    <mergeCell ref="G39:L39"/>
    <mergeCell ref="M39:R39"/>
    <mergeCell ref="DV44:DW44"/>
    <mergeCell ref="BQ39:CX39"/>
    <mergeCell ref="BN38:BP41"/>
    <mergeCell ref="BQ38:CX38"/>
    <mergeCell ref="CY38:DJ38"/>
    <mergeCell ref="A39:C39"/>
    <mergeCell ref="DX44:DY44"/>
    <mergeCell ref="DZ44:EC44"/>
    <mergeCell ref="CY39:DJ39"/>
    <mergeCell ref="DK38:EK38"/>
    <mergeCell ref="DK39:EK39"/>
    <mergeCell ref="DK40:EK40"/>
    <mergeCell ref="CY41:DJ41"/>
    <mergeCell ref="DK41:EK41"/>
    <mergeCell ref="BQ40:CX40"/>
    <mergeCell ref="CY40:DJ40"/>
    <mergeCell ref="BQ41:CX41"/>
    <mergeCell ref="A40:C40"/>
    <mergeCell ref="D40:F40"/>
    <mergeCell ref="G40:L40"/>
    <mergeCell ref="M40:R40"/>
    <mergeCell ref="AE40:AJ40"/>
    <mergeCell ref="A38:C38"/>
    <mergeCell ref="D38:F38"/>
    <mergeCell ref="G38:L38"/>
    <mergeCell ref="M38:R38"/>
    <mergeCell ref="DV36:EG36"/>
    <mergeCell ref="EH36:EK36"/>
    <mergeCell ref="A37:C37"/>
    <mergeCell ref="D37:F37"/>
    <mergeCell ref="G37:L37"/>
    <mergeCell ref="M37:R37"/>
    <mergeCell ref="A36:C36"/>
    <mergeCell ref="D36:F36"/>
    <mergeCell ref="G36:L36"/>
    <mergeCell ref="M36:R36"/>
    <mergeCell ref="BN36:DI36"/>
    <mergeCell ref="DJ36:DU36"/>
    <mergeCell ref="AE36:AJ36"/>
    <mergeCell ref="AK36:AO36"/>
    <mergeCell ref="AP36:BD36"/>
    <mergeCell ref="S36:X36"/>
    <mergeCell ref="EH33:EK33"/>
    <mergeCell ref="EH35:EK35"/>
    <mergeCell ref="BQ35:CG35"/>
    <mergeCell ref="CH35:CU35"/>
    <mergeCell ref="CV35:DE35"/>
    <mergeCell ref="DF35:DI35"/>
    <mergeCell ref="DJ35:DU35"/>
    <mergeCell ref="DV35:EG35"/>
    <mergeCell ref="CV34:DE34"/>
    <mergeCell ref="DF34:DI34"/>
    <mergeCell ref="EH32:EK32"/>
    <mergeCell ref="A35:C35"/>
    <mergeCell ref="D35:F35"/>
    <mergeCell ref="G35:L35"/>
    <mergeCell ref="M35:R35"/>
    <mergeCell ref="BQ33:CG33"/>
    <mergeCell ref="EH34:EK34"/>
    <mergeCell ref="CV33:DE33"/>
    <mergeCell ref="DF33:DI33"/>
    <mergeCell ref="DJ33:DU33"/>
    <mergeCell ref="BQ34:CG34"/>
    <mergeCell ref="CH34:CU34"/>
    <mergeCell ref="CV32:DE32"/>
    <mergeCell ref="DF32:DI32"/>
    <mergeCell ref="DJ32:DU32"/>
    <mergeCell ref="DV32:EG32"/>
    <mergeCell ref="DV33:EG33"/>
    <mergeCell ref="DJ34:DU34"/>
    <mergeCell ref="DV34:EG34"/>
    <mergeCell ref="A34:C34"/>
    <mergeCell ref="D34:F34"/>
    <mergeCell ref="G34:L34"/>
    <mergeCell ref="M34:R34"/>
    <mergeCell ref="A33:C33"/>
    <mergeCell ref="D33:F33"/>
    <mergeCell ref="G33:L33"/>
    <mergeCell ref="M33:R33"/>
    <mergeCell ref="CV30:DE30"/>
    <mergeCell ref="DF30:DI30"/>
    <mergeCell ref="DJ30:DU30"/>
    <mergeCell ref="A32:C32"/>
    <mergeCell ref="D32:F32"/>
    <mergeCell ref="G32:L32"/>
    <mergeCell ref="M32:R32"/>
    <mergeCell ref="BQ32:CG32"/>
    <mergeCell ref="CH32:CU32"/>
    <mergeCell ref="AE30:AJ30"/>
    <mergeCell ref="DV29:EG29"/>
    <mergeCell ref="EH29:EK29"/>
    <mergeCell ref="DV31:EG31"/>
    <mergeCell ref="EH31:EK31"/>
    <mergeCell ref="BQ31:CG31"/>
    <mergeCell ref="CH33:CU33"/>
    <mergeCell ref="CH31:CU31"/>
    <mergeCell ref="CV31:DE31"/>
    <mergeCell ref="DF31:DI31"/>
    <mergeCell ref="DJ31:DU31"/>
    <mergeCell ref="EH28:EK28"/>
    <mergeCell ref="A31:C31"/>
    <mergeCell ref="D31:F31"/>
    <mergeCell ref="G31:L31"/>
    <mergeCell ref="M31:R31"/>
    <mergeCell ref="BQ29:CG29"/>
    <mergeCell ref="DV30:EG30"/>
    <mergeCell ref="EH30:EK30"/>
    <mergeCell ref="CV29:DE29"/>
    <mergeCell ref="DF29:DI29"/>
    <mergeCell ref="EH27:EK27"/>
    <mergeCell ref="BQ27:CG27"/>
    <mergeCell ref="CH27:CU27"/>
    <mergeCell ref="BQ30:CG30"/>
    <mergeCell ref="CH30:CU30"/>
    <mergeCell ref="A30:C30"/>
    <mergeCell ref="D30:F30"/>
    <mergeCell ref="G30:L30"/>
    <mergeCell ref="M30:R30"/>
    <mergeCell ref="CV28:DE28"/>
    <mergeCell ref="A29:C29"/>
    <mergeCell ref="D29:F29"/>
    <mergeCell ref="G29:L29"/>
    <mergeCell ref="M29:R29"/>
    <mergeCell ref="DJ27:DU27"/>
    <mergeCell ref="DV27:EG27"/>
    <mergeCell ref="DF28:DI28"/>
    <mergeCell ref="DJ28:DU28"/>
    <mergeCell ref="DV28:EG28"/>
    <mergeCell ref="DJ29:DU29"/>
    <mergeCell ref="CH29:CU29"/>
    <mergeCell ref="EH25:EK25"/>
    <mergeCell ref="BQ25:CG25"/>
    <mergeCell ref="A28:C28"/>
    <mergeCell ref="D28:F28"/>
    <mergeCell ref="G28:L28"/>
    <mergeCell ref="M28:R28"/>
    <mergeCell ref="BQ28:CG28"/>
    <mergeCell ref="CH28:CU28"/>
    <mergeCell ref="DJ26:DU26"/>
    <mergeCell ref="DV24:EG24"/>
    <mergeCell ref="EH24:EK24"/>
    <mergeCell ref="EL24:EM24"/>
    <mergeCell ref="A27:C27"/>
    <mergeCell ref="D27:F27"/>
    <mergeCell ref="G27:L27"/>
    <mergeCell ref="M27:R27"/>
    <mergeCell ref="CV26:DE26"/>
    <mergeCell ref="DV26:EG26"/>
    <mergeCell ref="EH26:EK26"/>
    <mergeCell ref="BQ26:CG26"/>
    <mergeCell ref="CH26:CU26"/>
    <mergeCell ref="A26:C26"/>
    <mergeCell ref="D26:F26"/>
    <mergeCell ref="G26:L26"/>
    <mergeCell ref="M26:R26"/>
    <mergeCell ref="S26:X26"/>
    <mergeCell ref="Y26:AD26"/>
    <mergeCell ref="AE26:AJ26"/>
    <mergeCell ref="AK26:AO26"/>
    <mergeCell ref="A25:C25"/>
    <mergeCell ref="D25:F25"/>
    <mergeCell ref="G25:L25"/>
    <mergeCell ref="M25:R25"/>
    <mergeCell ref="CH25:CU25"/>
    <mergeCell ref="S25:X25"/>
    <mergeCell ref="Y25:AD25"/>
    <mergeCell ref="AE25:AJ25"/>
    <mergeCell ref="AK25:AO25"/>
    <mergeCell ref="AP25:BD25"/>
    <mergeCell ref="CV27:DE27"/>
    <mergeCell ref="DF27:DI27"/>
    <mergeCell ref="CV25:DE25"/>
    <mergeCell ref="DF25:DI25"/>
    <mergeCell ref="DF24:DI24"/>
    <mergeCell ref="DF26:DI26"/>
    <mergeCell ref="AP22:BD22"/>
    <mergeCell ref="EH23:EK23"/>
    <mergeCell ref="A24:C24"/>
    <mergeCell ref="D24:F24"/>
    <mergeCell ref="G24:L24"/>
    <mergeCell ref="M24:R24"/>
    <mergeCell ref="BQ24:CG24"/>
    <mergeCell ref="CH24:CU24"/>
    <mergeCell ref="CV24:DE24"/>
    <mergeCell ref="DJ24:DU24"/>
    <mergeCell ref="BQ23:CG23"/>
    <mergeCell ref="CH23:CU23"/>
    <mergeCell ref="CV23:DE23"/>
    <mergeCell ref="DF23:DI23"/>
    <mergeCell ref="DJ23:DU23"/>
    <mergeCell ref="DV23:EG23"/>
    <mergeCell ref="AE22:AJ22"/>
    <mergeCell ref="AK22:AO22"/>
    <mergeCell ref="DJ25:DU25"/>
    <mergeCell ref="DV25:EG25"/>
    <mergeCell ref="BQ22:CG22"/>
    <mergeCell ref="CH22:CU22"/>
    <mergeCell ref="CV22:DE22"/>
    <mergeCell ref="DF22:DI22"/>
    <mergeCell ref="DJ22:DU22"/>
    <mergeCell ref="DV22:EG22"/>
    <mergeCell ref="CV21:DE21"/>
    <mergeCell ref="DF21:DI21"/>
    <mergeCell ref="DJ21:DU21"/>
    <mergeCell ref="DV21:EG21"/>
    <mergeCell ref="EH21:EK21"/>
    <mergeCell ref="D22:F22"/>
    <mergeCell ref="G22:L22"/>
    <mergeCell ref="M22:R22"/>
    <mergeCell ref="S22:X22"/>
    <mergeCell ref="Y22:AD22"/>
    <mergeCell ref="CV20:DE20"/>
    <mergeCell ref="DF20:DI20"/>
    <mergeCell ref="DJ20:DU20"/>
    <mergeCell ref="DV20:EG20"/>
    <mergeCell ref="EH20:EK20"/>
    <mergeCell ref="A21:C21"/>
    <mergeCell ref="D21:F21"/>
    <mergeCell ref="G21:L21"/>
    <mergeCell ref="M21:R21"/>
    <mergeCell ref="CH21:CU21"/>
    <mergeCell ref="EH22:EK22"/>
    <mergeCell ref="A23:C23"/>
    <mergeCell ref="D23:F23"/>
    <mergeCell ref="G23:L23"/>
    <mergeCell ref="M23:R23"/>
    <mergeCell ref="A22:C22"/>
    <mergeCell ref="BN20:BP35"/>
    <mergeCell ref="BQ20:CG20"/>
    <mergeCell ref="BQ21:CG21"/>
    <mergeCell ref="CH20:CU20"/>
    <mergeCell ref="A19:C19"/>
    <mergeCell ref="D19:F19"/>
    <mergeCell ref="G19:L19"/>
    <mergeCell ref="M19:R19"/>
    <mergeCell ref="A20:C20"/>
    <mergeCell ref="D20:F20"/>
    <mergeCell ref="G20:L20"/>
    <mergeCell ref="M20:R20"/>
    <mergeCell ref="DQ17:EA17"/>
    <mergeCell ref="EB17:EK17"/>
    <mergeCell ref="A18:C18"/>
    <mergeCell ref="D18:F18"/>
    <mergeCell ref="G18:L18"/>
    <mergeCell ref="M18:R18"/>
    <mergeCell ref="CC18:CK18"/>
    <mergeCell ref="A17:C17"/>
    <mergeCell ref="D17:F17"/>
    <mergeCell ref="G17:L17"/>
    <mergeCell ref="M17:R17"/>
    <mergeCell ref="BN17:CB18"/>
    <mergeCell ref="CC17:CL17"/>
    <mergeCell ref="CL18:EK18"/>
    <mergeCell ref="CM17:DF17"/>
    <mergeCell ref="DG17:DN17"/>
    <mergeCell ref="DO17:DP17"/>
    <mergeCell ref="S18:X18"/>
    <mergeCell ref="Y18:AD18"/>
    <mergeCell ref="AE18:AJ18"/>
    <mergeCell ref="A16:C16"/>
    <mergeCell ref="D16:F16"/>
    <mergeCell ref="G16:L16"/>
    <mergeCell ref="M16:R16"/>
    <mergeCell ref="S16:X16"/>
    <mergeCell ref="Y16:AD16"/>
    <mergeCell ref="A15:C15"/>
    <mergeCell ref="D15:F15"/>
    <mergeCell ref="G15:L15"/>
    <mergeCell ref="M15:R15"/>
    <mergeCell ref="BN15:CE15"/>
    <mergeCell ref="CF15:CO15"/>
    <mergeCell ref="M12:R12"/>
    <mergeCell ref="CY9:DG14"/>
    <mergeCell ref="BN11:CA11"/>
    <mergeCell ref="BN13:CA13"/>
    <mergeCell ref="A14:C14"/>
    <mergeCell ref="D14:F14"/>
    <mergeCell ref="G14:L14"/>
    <mergeCell ref="M14:R14"/>
    <mergeCell ref="S14:X14"/>
    <mergeCell ref="Y14:AD14"/>
    <mergeCell ref="DH9:EK14"/>
    <mergeCell ref="BN10:CA10"/>
    <mergeCell ref="CB10:CU11"/>
    <mergeCell ref="CB8:CU9"/>
    <mergeCell ref="BN12:CA12"/>
    <mergeCell ref="A11:C11"/>
    <mergeCell ref="D11:F11"/>
    <mergeCell ref="G11:L11"/>
    <mergeCell ref="M11:R11"/>
    <mergeCell ref="A12:C12"/>
    <mergeCell ref="BN8:CA9"/>
    <mergeCell ref="CB12:CU13"/>
    <mergeCell ref="A13:C13"/>
    <mergeCell ref="D13:F13"/>
    <mergeCell ref="G13:L13"/>
    <mergeCell ref="M13:R13"/>
    <mergeCell ref="A8:C10"/>
    <mergeCell ref="D8:F10"/>
    <mergeCell ref="D12:F12"/>
    <mergeCell ref="G12:L12"/>
    <mergeCell ref="BM7:BY7"/>
    <mergeCell ref="BZ7:CB7"/>
    <mergeCell ref="CC7:CE7"/>
    <mergeCell ref="CF7:CH7"/>
    <mergeCell ref="CI7:CK7"/>
    <mergeCell ref="CL7:CN7"/>
    <mergeCell ref="CW7:CX14"/>
    <mergeCell ref="CY7:DG8"/>
    <mergeCell ref="DH7:EK8"/>
    <mergeCell ref="CO7:CQ7"/>
    <mergeCell ref="BM2:EK2"/>
    <mergeCell ref="G8:L10"/>
    <mergeCell ref="M8:R10"/>
    <mergeCell ref="S8:X10"/>
    <mergeCell ref="Y8:AD10"/>
    <mergeCell ref="AE8:AJ10"/>
    <mergeCell ref="AK8:AO10"/>
    <mergeCell ref="AP8:BD10"/>
    <mergeCell ref="S11:X11"/>
    <mergeCell ref="Y11:AD11"/>
    <mergeCell ref="AE11:AJ11"/>
    <mergeCell ref="AK11:AO11"/>
    <mergeCell ref="AP11:BD11"/>
    <mergeCell ref="S12:X12"/>
    <mergeCell ref="Y12:AD12"/>
    <mergeCell ref="AE12:AJ12"/>
    <mergeCell ref="AK12:AO12"/>
    <mergeCell ref="AP12:BD12"/>
    <mergeCell ref="S13:X13"/>
    <mergeCell ref="Y13:AD13"/>
    <mergeCell ref="AE13:AJ13"/>
    <mergeCell ref="AK13:AO13"/>
    <mergeCell ref="AP13:BD13"/>
    <mergeCell ref="AK14:AO14"/>
    <mergeCell ref="AP14:BD14"/>
    <mergeCell ref="S15:X15"/>
    <mergeCell ref="Y15:AD15"/>
    <mergeCell ref="AE15:AJ15"/>
    <mergeCell ref="AK15:AO15"/>
    <mergeCell ref="AP15:BD15"/>
    <mergeCell ref="AE14:AJ14"/>
    <mergeCell ref="AK16:AO16"/>
    <mergeCell ref="AP16:BD16"/>
    <mergeCell ref="S17:X17"/>
    <mergeCell ref="Y17:AD17"/>
    <mergeCell ref="AE17:AJ17"/>
    <mergeCell ref="AK17:AO17"/>
    <mergeCell ref="AP17:BD17"/>
    <mergeCell ref="AE16:AJ16"/>
    <mergeCell ref="AK18:AO18"/>
    <mergeCell ref="AP18:BD18"/>
    <mergeCell ref="S19:X19"/>
    <mergeCell ref="Y19:AD19"/>
    <mergeCell ref="AE19:AJ19"/>
    <mergeCell ref="AK19:AO19"/>
    <mergeCell ref="AP19:BD19"/>
    <mergeCell ref="S20:X20"/>
    <mergeCell ref="Y20:AD20"/>
    <mergeCell ref="AE20:AJ20"/>
    <mergeCell ref="AK20:AO20"/>
    <mergeCell ref="AP20:BD20"/>
    <mergeCell ref="S21:X21"/>
    <mergeCell ref="Y21:AD21"/>
    <mergeCell ref="AE21:AJ21"/>
    <mergeCell ref="AK21:AO21"/>
    <mergeCell ref="AP21:BD21"/>
    <mergeCell ref="S23:X23"/>
    <mergeCell ref="Y23:AD23"/>
    <mergeCell ref="AE23:AJ23"/>
    <mergeCell ref="AK23:AO23"/>
    <mergeCell ref="AP23:BD23"/>
    <mergeCell ref="S24:X24"/>
    <mergeCell ref="Y24:AD24"/>
    <mergeCell ref="AE24:AJ24"/>
    <mergeCell ref="AK24:AO24"/>
    <mergeCell ref="AP24:BD24"/>
    <mergeCell ref="AP26:BD26"/>
    <mergeCell ref="S27:X27"/>
    <mergeCell ref="Y27:AD27"/>
    <mergeCell ref="AE27:AJ27"/>
    <mergeCell ref="AK27:AO27"/>
    <mergeCell ref="AP27:BD27"/>
    <mergeCell ref="S28:X28"/>
    <mergeCell ref="Y28:AD28"/>
    <mergeCell ref="AE28:AJ28"/>
    <mergeCell ref="AK28:AO28"/>
    <mergeCell ref="AP28:BD28"/>
    <mergeCell ref="S29:X29"/>
    <mergeCell ref="Y29:AD29"/>
    <mergeCell ref="AE29:AJ29"/>
    <mergeCell ref="AK29:AO29"/>
    <mergeCell ref="AP29:BD29"/>
    <mergeCell ref="S30:X30"/>
    <mergeCell ref="Y30:AD30"/>
    <mergeCell ref="AK30:AO30"/>
    <mergeCell ref="AP30:BD30"/>
    <mergeCell ref="S31:X31"/>
    <mergeCell ref="Y31:AD31"/>
    <mergeCell ref="AE31:AJ31"/>
    <mergeCell ref="AK31:AO31"/>
    <mergeCell ref="AP31:BD31"/>
    <mergeCell ref="S32:X32"/>
    <mergeCell ref="Y32:AD32"/>
    <mergeCell ref="AE32:AJ32"/>
    <mergeCell ref="AK32:AO32"/>
    <mergeCell ref="AP32:BD32"/>
    <mergeCell ref="S33:X33"/>
    <mergeCell ref="Y33:AD33"/>
    <mergeCell ref="AE33:AJ33"/>
    <mergeCell ref="AK33:AO33"/>
    <mergeCell ref="AP33:BD33"/>
    <mergeCell ref="AP34:BD34"/>
    <mergeCell ref="AK38:AO38"/>
    <mergeCell ref="AP38:BD38"/>
    <mergeCell ref="Y35:AD35"/>
    <mergeCell ref="AE35:AJ35"/>
    <mergeCell ref="Y37:AD37"/>
    <mergeCell ref="AE37:AJ37"/>
    <mergeCell ref="AK35:AO35"/>
    <mergeCell ref="AP35:BD35"/>
    <mergeCell ref="Y36:AD36"/>
    <mergeCell ref="S34:X34"/>
    <mergeCell ref="Y34:AD34"/>
    <mergeCell ref="AE34:AJ34"/>
    <mergeCell ref="AK34:AO34"/>
    <mergeCell ref="AK39:AO39"/>
    <mergeCell ref="S35:X35"/>
    <mergeCell ref="S37:X37"/>
    <mergeCell ref="AK37:AO37"/>
    <mergeCell ref="AE39:AJ39"/>
    <mergeCell ref="Y38:AD38"/>
    <mergeCell ref="AK40:AO40"/>
    <mergeCell ref="AP40:BD40"/>
    <mergeCell ref="AP37:BD37"/>
    <mergeCell ref="S38:X38"/>
    <mergeCell ref="AP39:BD39"/>
    <mergeCell ref="AE38:AJ38"/>
    <mergeCell ref="AL4:AQ6"/>
    <mergeCell ref="AR4:BD6"/>
    <mergeCell ref="A5:F6"/>
    <mergeCell ref="A41:X41"/>
    <mergeCell ref="Y41:AD41"/>
    <mergeCell ref="AE41:BD41"/>
    <mergeCell ref="S39:X39"/>
    <mergeCell ref="Y39:AD39"/>
    <mergeCell ref="S40:X40"/>
    <mergeCell ref="Y40:AD40"/>
    <mergeCell ref="DN5:DR5"/>
    <mergeCell ref="DS5:DU5"/>
    <mergeCell ref="G5:AK6"/>
    <mergeCell ref="A3:F4"/>
    <mergeCell ref="G3:P4"/>
    <mergeCell ref="Q3:AA3"/>
    <mergeCell ref="AB3:AK4"/>
    <mergeCell ref="AL3:AT3"/>
    <mergeCell ref="AU3:BD3"/>
    <mergeCell ref="Q4:AA4"/>
    <mergeCell ref="DV5:DX5"/>
    <mergeCell ref="DY5:EA5"/>
    <mergeCell ref="BM3:EK4"/>
    <mergeCell ref="BM5:BY5"/>
    <mergeCell ref="BZ5:CB5"/>
    <mergeCell ref="CC5:CE5"/>
    <mergeCell ref="CF5:CH5"/>
    <mergeCell ref="CI5:CK5"/>
    <mergeCell ref="CL5:CN5"/>
    <mergeCell ref="CO5:CQ5"/>
    <mergeCell ref="EB5:ED5"/>
    <mergeCell ref="EE5:EG5"/>
    <mergeCell ref="EH5:EK5"/>
    <mergeCell ref="BM6:BY6"/>
    <mergeCell ref="BZ6:CB6"/>
    <mergeCell ref="CC6:CE6"/>
    <mergeCell ref="CF6:CH6"/>
    <mergeCell ref="CI6:CK6"/>
    <mergeCell ref="CL6:CN6"/>
    <mergeCell ref="CO6:CQ6"/>
  </mergeCells>
  <printOptions horizontalCentered="1" verticalCentered="1"/>
  <pageMargins left="0.3937007874015748" right="0.3937007874015748" top="0.3937007874015748" bottom="0.3937007874015748" header="0.11811023622047245" footer="0.1181102362204724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N7"/>
  <sheetViews>
    <sheetView showGridLines="0" zoomScalePageLayoutView="0" workbookViewId="0" topLeftCell="A1">
      <selection activeCell="A1" sqref="A1"/>
    </sheetView>
  </sheetViews>
  <sheetFormatPr defaultColWidth="2.140625" defaultRowHeight="15"/>
  <cols>
    <col min="1" max="16384" width="2.140625" style="2" customWidth="1"/>
  </cols>
  <sheetData>
    <row r="2" ht="11.25">
      <c r="B2" s="2" t="s">
        <v>14</v>
      </c>
    </row>
    <row r="3" spans="2:40" ht="11.25">
      <c r="B3" s="536">
        <v>1</v>
      </c>
      <c r="C3" s="536"/>
      <c r="D3" s="536" t="s">
        <v>1</v>
      </c>
      <c r="E3" s="536"/>
      <c r="F3" s="536"/>
      <c r="G3" s="536"/>
      <c r="H3" s="536"/>
      <c r="I3" s="536"/>
      <c r="J3" s="536"/>
      <c r="K3" s="536"/>
      <c r="L3" s="536"/>
      <c r="M3" s="535" t="s">
        <v>0</v>
      </c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7" t="s">
        <v>13</v>
      </c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</row>
    <row r="4" spans="2:40" ht="11.25">
      <c r="B4" s="536">
        <v>2</v>
      </c>
      <c r="C4" s="536"/>
      <c r="D4" s="536" t="s">
        <v>7</v>
      </c>
      <c r="E4" s="536"/>
      <c r="F4" s="536"/>
      <c r="G4" s="536"/>
      <c r="H4" s="536"/>
      <c r="I4" s="536"/>
      <c r="J4" s="536"/>
      <c r="K4" s="536"/>
      <c r="L4" s="536"/>
      <c r="M4" s="535" t="s">
        <v>4</v>
      </c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7" t="s">
        <v>11</v>
      </c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</row>
    <row r="5" spans="2:40" ht="11.25">
      <c r="B5" s="536">
        <v>3</v>
      </c>
      <c r="C5" s="536"/>
      <c r="D5" s="536" t="s">
        <v>6</v>
      </c>
      <c r="E5" s="536"/>
      <c r="F5" s="536"/>
      <c r="G5" s="536"/>
      <c r="H5" s="536"/>
      <c r="I5" s="536"/>
      <c r="J5" s="536"/>
      <c r="K5" s="536"/>
      <c r="L5" s="536"/>
      <c r="M5" s="535" t="s">
        <v>3</v>
      </c>
      <c r="N5" s="535"/>
      <c r="O5" s="535"/>
      <c r="P5" s="535"/>
      <c r="Q5" s="535"/>
      <c r="R5" s="535"/>
      <c r="S5" s="535"/>
      <c r="T5" s="535"/>
      <c r="U5" s="535"/>
      <c r="V5" s="535"/>
      <c r="W5" s="535"/>
      <c r="X5" s="535"/>
      <c r="Y5" s="537" t="s">
        <v>12</v>
      </c>
      <c r="Z5" s="537"/>
      <c r="AA5" s="537"/>
      <c r="AB5" s="537"/>
      <c r="AC5" s="537"/>
      <c r="AD5" s="537"/>
      <c r="AE5" s="537"/>
      <c r="AF5" s="537"/>
      <c r="AG5" s="537"/>
      <c r="AH5" s="537"/>
      <c r="AI5" s="537"/>
      <c r="AJ5" s="537"/>
      <c r="AK5" s="537"/>
      <c r="AL5" s="537"/>
      <c r="AM5" s="537"/>
      <c r="AN5" s="537"/>
    </row>
    <row r="6" spans="2:40" ht="11.25">
      <c r="B6" s="536">
        <v>4</v>
      </c>
      <c r="C6" s="536"/>
      <c r="D6" s="536" t="s">
        <v>8</v>
      </c>
      <c r="E6" s="536"/>
      <c r="F6" s="536"/>
      <c r="G6" s="536"/>
      <c r="H6" s="536"/>
      <c r="I6" s="536"/>
      <c r="J6" s="536"/>
      <c r="K6" s="536"/>
      <c r="L6" s="536"/>
      <c r="M6" s="535" t="s">
        <v>5</v>
      </c>
      <c r="N6" s="535"/>
      <c r="O6" s="535"/>
      <c r="P6" s="535"/>
      <c r="Q6" s="535"/>
      <c r="R6" s="535"/>
      <c r="S6" s="535"/>
      <c r="T6" s="535"/>
      <c r="U6" s="535"/>
      <c r="V6" s="535"/>
      <c r="W6" s="535"/>
      <c r="X6" s="535"/>
      <c r="Y6" s="537" t="s">
        <v>10</v>
      </c>
      <c r="Z6" s="537"/>
      <c r="AA6" s="537"/>
      <c r="AB6" s="537"/>
      <c r="AC6" s="537"/>
      <c r="AD6" s="537"/>
      <c r="AE6" s="537"/>
      <c r="AF6" s="537"/>
      <c r="AG6" s="537"/>
      <c r="AH6" s="537"/>
      <c r="AI6" s="537"/>
      <c r="AJ6" s="537"/>
      <c r="AK6" s="537"/>
      <c r="AL6" s="537"/>
      <c r="AM6" s="537"/>
      <c r="AN6" s="537"/>
    </row>
    <row r="7" spans="2:40" ht="11.25">
      <c r="B7" s="536">
        <v>5</v>
      </c>
      <c r="C7" s="536"/>
      <c r="D7" s="536" t="s">
        <v>9</v>
      </c>
      <c r="E7" s="536"/>
      <c r="F7" s="536"/>
      <c r="G7" s="536"/>
      <c r="H7" s="536"/>
      <c r="I7" s="536"/>
      <c r="J7" s="536"/>
      <c r="K7" s="536"/>
      <c r="L7" s="536"/>
      <c r="M7" s="535" t="s">
        <v>2</v>
      </c>
      <c r="N7" s="535"/>
      <c r="O7" s="535"/>
      <c r="P7" s="535"/>
      <c r="Q7" s="535"/>
      <c r="R7" s="535"/>
      <c r="S7" s="535"/>
      <c r="T7" s="535"/>
      <c r="U7" s="535"/>
      <c r="V7" s="535"/>
      <c r="W7" s="535"/>
      <c r="X7" s="535"/>
      <c r="Y7" s="537" t="s">
        <v>152</v>
      </c>
      <c r="Z7" s="537"/>
      <c r="AA7" s="537"/>
      <c r="AB7" s="537"/>
      <c r="AC7" s="537"/>
      <c r="AD7" s="537"/>
      <c r="AE7" s="537"/>
      <c r="AF7" s="537"/>
      <c r="AG7" s="537"/>
      <c r="AH7" s="537"/>
      <c r="AI7" s="537"/>
      <c r="AJ7" s="537"/>
      <c r="AK7" s="537"/>
      <c r="AL7" s="537"/>
      <c r="AM7" s="537"/>
      <c r="AN7" s="537"/>
    </row>
  </sheetData>
  <sheetProtection sheet="1"/>
  <mergeCells count="20">
    <mergeCell ref="Y3:AN3"/>
    <mergeCell ref="Y5:AN5"/>
    <mergeCell ref="Y4:AN4"/>
    <mergeCell ref="Y6:AN6"/>
    <mergeCell ref="Y7:AN7"/>
    <mergeCell ref="B6:C6"/>
    <mergeCell ref="D6:L6"/>
    <mergeCell ref="M6:X6"/>
    <mergeCell ref="B7:C7"/>
    <mergeCell ref="D7:L7"/>
    <mergeCell ref="M7:X7"/>
    <mergeCell ref="M5:X5"/>
    <mergeCell ref="B4:C4"/>
    <mergeCell ref="D4:L4"/>
    <mergeCell ref="M4:X4"/>
    <mergeCell ref="B3:C3"/>
    <mergeCell ref="D3:L3"/>
    <mergeCell ref="M3:X3"/>
    <mergeCell ref="B5:C5"/>
    <mergeCell ref="D5:L5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" sqref="A1:B1"/>
    </sheetView>
  </sheetViews>
  <sheetFormatPr defaultColWidth="13.7109375" defaultRowHeight="15"/>
  <cols>
    <col min="1" max="1" width="5.140625" style="36" customWidth="1"/>
    <col min="2" max="2" width="6.57421875" style="32" customWidth="1"/>
    <col min="3" max="3" width="33.140625" style="31" customWidth="1"/>
    <col min="4" max="4" width="31.28125" style="31" customWidth="1"/>
    <col min="5" max="5" width="14.8515625" style="31" customWidth="1"/>
    <col min="6" max="6" width="9.00390625" style="31" customWidth="1"/>
    <col min="7" max="7" width="9.00390625" style="40" customWidth="1"/>
    <col min="8" max="8" width="9.421875" style="40" bestFit="1" customWidth="1"/>
    <col min="9" max="9" width="36.140625" style="40" bestFit="1" customWidth="1"/>
    <col min="10" max="10" width="27.28125" style="40" bestFit="1" customWidth="1"/>
    <col min="11" max="11" width="16.140625" style="31" bestFit="1" customWidth="1"/>
    <col min="12" max="254" width="9.00390625" style="31" customWidth="1"/>
    <col min="255" max="255" width="2.28125" style="31" customWidth="1"/>
    <col min="256" max="16384" width="13.7109375" style="31" customWidth="1"/>
  </cols>
  <sheetData>
    <row r="1" spans="1:5" ht="16.5" customHeight="1">
      <c r="A1" s="538"/>
      <c r="B1" s="538"/>
      <c r="C1" s="538" t="s">
        <v>116</v>
      </c>
      <c r="D1" s="538" t="s">
        <v>117</v>
      </c>
      <c r="E1" s="538" t="s">
        <v>118</v>
      </c>
    </row>
    <row r="2" spans="1:11" ht="16.5" customHeight="1">
      <c r="A2" s="39" t="s">
        <v>119</v>
      </c>
      <c r="B2" s="54" t="s">
        <v>120</v>
      </c>
      <c r="C2" s="538"/>
      <c r="D2" s="538"/>
      <c r="E2" s="538"/>
      <c r="G2" s="40" t="s">
        <v>127</v>
      </c>
      <c r="H2" s="40" t="s">
        <v>128</v>
      </c>
      <c r="I2" s="41" t="s">
        <v>129</v>
      </c>
      <c r="J2" s="41" t="s">
        <v>130</v>
      </c>
      <c r="K2" s="31" t="s">
        <v>131</v>
      </c>
    </row>
    <row r="3" spans="1:11" ht="16.5" customHeight="1">
      <c r="A3" s="56" t="s">
        <v>144</v>
      </c>
      <c r="B3" s="33">
        <v>1111</v>
      </c>
      <c r="C3" s="34" t="s">
        <v>145</v>
      </c>
      <c r="D3" s="34"/>
      <c r="E3" s="37">
        <v>13130</v>
      </c>
      <c r="G3" s="40" t="s">
        <v>147</v>
      </c>
      <c r="H3" s="41" t="str">
        <f>TEXT(A3,"00")&amp;TEXT(B3,"0000")</f>
        <v>051111</v>
      </c>
      <c r="I3" s="41" t="str">
        <f aca="true" t="shared" si="0" ref="I3:K4">C3</f>
        <v>地域訪問入浴サービス</v>
      </c>
      <c r="J3" s="41">
        <f t="shared" si="0"/>
        <v>0</v>
      </c>
      <c r="K3" s="35">
        <f t="shared" si="0"/>
        <v>13130</v>
      </c>
    </row>
    <row r="4" spans="1:11" ht="16.5" customHeight="1">
      <c r="A4" s="38" t="s">
        <v>146</v>
      </c>
      <c r="B4" s="33">
        <v>9900</v>
      </c>
      <c r="C4" s="34" t="s">
        <v>121</v>
      </c>
      <c r="D4" s="34"/>
      <c r="E4" s="37">
        <v>1500</v>
      </c>
      <c r="H4" s="41" t="str">
        <f>TEXT(A4,"00")&amp;TEXT(B4,"0000")</f>
        <v>059900</v>
      </c>
      <c r="I4" s="41" t="str">
        <f t="shared" si="0"/>
        <v>地域上限管理加算</v>
      </c>
      <c r="J4" s="41">
        <f t="shared" si="0"/>
        <v>0</v>
      </c>
      <c r="K4" s="35">
        <f t="shared" si="0"/>
        <v>1500</v>
      </c>
    </row>
  </sheetData>
  <sheetProtection sheet="1"/>
  <mergeCells count="4">
    <mergeCell ref="A1:B1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2023-03-03T00:55:45Z</dcterms:modified>
  <cp:category/>
  <cp:version/>
  <cp:contentType/>
  <cp:contentStatus/>
</cp:coreProperties>
</file>