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k6978\Desktop\"/>
    </mc:Choice>
  </mc:AlternateContent>
  <xr:revisionPtr revIDLastSave="0" documentId="13_ncr:1_{5232B559-FF25-4B37-A60A-57034418C5D4}" xr6:coauthVersionLast="47" xr6:coauthVersionMax="47" xr10:uidLastSave="{00000000-0000-0000-0000-000000000000}"/>
  <bookViews>
    <workbookView xWindow="-120" yWindow="-120" windowWidth="20730" windowHeight="11040" activeTab="1" xr2:uid="{2E4D3905-3C3E-4236-BF44-EDF9A8768659}"/>
  </bookViews>
  <sheets>
    <sheet name="メニュー." sheetId="3" r:id="rId1"/>
    <sheet name="2026年度用(一般）提出用" sheetId="1" r:id="rId2"/>
    <sheet name="2026年度用(一般）提出用 (記入例)" sheetId="2" r:id="rId3"/>
  </sheets>
  <externalReferences>
    <externalReference r:id="rId4"/>
  </externalReferences>
  <definedNames>
    <definedName name="☆レトルトカレー" localSheetId="1">'2026年度用(一般）提出用'!$AG$6</definedName>
    <definedName name="☆レトルトカレー" localSheetId="2">'2026年度用(一般）提出用 (記入例)'!$AG$6</definedName>
    <definedName name="_xlnm.Print_Area" localSheetId="1">'2026年度用(一般）提出用'!$A$1:$AC$48</definedName>
    <definedName name="_xlnm.Print_Area" localSheetId="2">'2026年度用(一般）提出用 (記入例)'!$A$1:$AC$48</definedName>
    <definedName name="アラカルト" localSheetId="1">'2026年度用(一般）提出用'!$AI$4:$AJ$40</definedName>
    <definedName name="アラカルト" localSheetId="2">'2026年度用(一般）提出用 (記入例)'!$AI$4:$AJ$40</definedName>
    <definedName name="アラカルト">'[1]2025年度用(学校）入力用'!$AI$4:$AJ$40</definedName>
    <definedName name="アラカルトメニュー" localSheetId="1">'2026年度用(一般）提出用'!$AI$4:$AJ$39</definedName>
    <definedName name="アラカルトメニュー" localSheetId="2">'2026年度用(一般）提出用 (記入例)'!$AI$4:$AJ$39</definedName>
    <definedName name="アラカルト品目" localSheetId="1">'2026年度用(一般）提出用'!$AI$4:$AI$39</definedName>
    <definedName name="アラカルト品目" localSheetId="2">'2026年度用(一般）提出用 (記入例)'!$AI$4:$AI$39</definedName>
    <definedName name="アラカルト品目." localSheetId="1">'2026年度用(一般）提出用'!$AI$4:$AI$40</definedName>
    <definedName name="アラカルト品目." localSheetId="2">'2026年度用(一般）提出用 (記入例)'!$AI$4:$AI$40</definedName>
    <definedName name="カレーライス" localSheetId="1">'2026年度用(一般）提出用'!$AG$4</definedName>
    <definedName name="カレーライス" localSheetId="2">'2026年度用(一般）提出用 (記入例)'!$AG$4</definedName>
    <definedName name="カレー材_ルゥなし" localSheetId="1">'2026年度用(一般）提出用'!$AG$10</definedName>
    <definedName name="カレー材_ルゥなし" localSheetId="2">'2026年度用(一般）提出用 (記入例)'!$AG$10</definedName>
    <definedName name="カレー材_野菜カット" localSheetId="1">'2026年度用(一般）提出用'!$AG$9</definedName>
    <definedName name="カレー材_野菜カット" localSheetId="2">'2026年度用(一般）提出用 (記入例)'!$AG$9</definedName>
    <definedName name="カレー材料のみ_米なし" localSheetId="1">'2026年度用(一般）提出用'!$AG$5</definedName>
    <definedName name="カレー材料のみ_米なし" localSheetId="2">'2026年度用(一般）提出用 (記入例)'!$AG$5</definedName>
    <definedName name="ホットドッグ_1本" localSheetId="1">'2026年度用(一般）提出用'!$AG$7</definedName>
    <definedName name="ホットドッグ_1本" localSheetId="2">'2026年度用(一般）提出用 (記入例)'!$AG$7</definedName>
    <definedName name="金額" localSheetId="1">'2026年度用(一般）提出用'!$AG$4:$AG$22</definedName>
    <definedName name="金額" localSheetId="2">'2026年度用(一般）提出用 (記入例)'!$AG$4:$AG$22</definedName>
    <definedName name="昼食" localSheetId="1">'2026年度用(一般）提出用'!$AL$4:$AL$22</definedName>
    <definedName name="昼食" localSheetId="2">'2026年度用(一般）提出用 (記入例)'!$AL$4:$AL$22</definedName>
    <definedName name="昼食">'[1]2025年度用(学校）入力用'!$AL$4:$AL$22</definedName>
    <definedName name="昼食品目" localSheetId="1">'2026年度用(一般）提出用'!$AL$4:$AM$22</definedName>
    <definedName name="昼食品目" localSheetId="2">'2026年度用(一般）提出用 (記入例)'!$AL$4:$AM$22</definedName>
    <definedName name="昼食品目">'[1]2025年度用(学校）入力用'!$AL$4:$AM$22</definedName>
    <definedName name="米のみ" localSheetId="1">'2026年度用(一般）提出用'!$AG$8</definedName>
    <definedName name="米のみ" localSheetId="2">'2026年度用(一般）提出用 (記入例)'!$AG$8</definedName>
    <definedName name="野外炊事" localSheetId="1">'2026年度用(一般）提出用'!$AF$4:$AG$22</definedName>
    <definedName name="野外炊事" localSheetId="2">'2026年度用(一般）提出用 (記入例)'!$AF$4:$AG$22</definedName>
    <definedName name="野外炊事">'[1]2025年度用(学校）入力用'!$AF$4:$AG$22</definedName>
    <definedName name="野外炊事品目" localSheetId="1">'2026年度用(一般）提出用'!$AF$4:$AF$22</definedName>
    <definedName name="野外炊事品目" localSheetId="2">'2026年度用(一般）提出用 (記入例)'!$AF$4:$AF$22</definedName>
    <definedName name="野外炊事品目">'[1]2025年度用(学校）入力用'!$AF$4:$AF$22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 r="I43" i="2" s="1"/>
  <c r="C41" i="2"/>
  <c r="C39" i="2"/>
  <c r="C37" i="2"/>
  <c r="P36" i="2"/>
  <c r="O31" i="2"/>
  <c r="R31" i="2" s="1"/>
  <c r="C31" i="2"/>
  <c r="O30" i="2"/>
  <c r="R30" i="2" s="1"/>
  <c r="C30" i="2"/>
  <c r="O29" i="2"/>
  <c r="R29" i="2" s="1"/>
  <c r="C29" i="2"/>
  <c r="O28" i="2"/>
  <c r="R28" i="2" s="1"/>
  <c r="C28" i="2"/>
  <c r="O27" i="2"/>
  <c r="R27" i="2" s="1"/>
  <c r="C27" i="2"/>
  <c r="O26" i="2"/>
  <c r="R26" i="2" s="1"/>
  <c r="C26" i="2"/>
  <c r="O25" i="2"/>
  <c r="R25" i="2" s="1"/>
  <c r="C25" i="2"/>
  <c r="O24" i="2"/>
  <c r="R24" i="2" s="1"/>
  <c r="C24" i="2"/>
  <c r="O23" i="2"/>
  <c r="R23" i="2" s="1"/>
  <c r="C23" i="2"/>
  <c r="AB20" i="2"/>
  <c r="W19" i="2"/>
  <c r="T19" i="2"/>
  <c r="C19" i="2"/>
  <c r="W18" i="2"/>
  <c r="T18" i="2"/>
  <c r="C18" i="2"/>
  <c r="T17" i="2"/>
  <c r="W17" i="2" s="1"/>
  <c r="C17" i="2"/>
  <c r="T16" i="2"/>
  <c r="W16" i="2" s="1"/>
  <c r="C16" i="2"/>
  <c r="X11" i="2"/>
  <c r="U11" i="2"/>
  <c r="V11" i="2" s="1"/>
  <c r="H11" i="2"/>
  <c r="C11" i="2"/>
  <c r="AB10" i="2"/>
  <c r="U10" i="2"/>
  <c r="V10" i="2" s="1"/>
  <c r="H10" i="2"/>
  <c r="C10" i="2"/>
  <c r="AB9" i="2"/>
  <c r="U9" i="2"/>
  <c r="V9" i="2" s="1"/>
  <c r="C9" i="2"/>
  <c r="S3" i="2"/>
  <c r="A2" i="2"/>
  <c r="F43" i="1"/>
  <c r="I43" i="1" s="1"/>
  <c r="C41" i="1"/>
  <c r="C39" i="1"/>
  <c r="C37" i="1"/>
  <c r="P36" i="1"/>
  <c r="O31" i="1"/>
  <c r="R31" i="1" s="1"/>
  <c r="C31" i="1"/>
  <c r="O30" i="1"/>
  <c r="R30" i="1" s="1"/>
  <c r="C30" i="1"/>
  <c r="O29" i="1"/>
  <c r="R29" i="1" s="1"/>
  <c r="C29" i="1"/>
  <c r="O28" i="1"/>
  <c r="R28" i="1" s="1"/>
  <c r="C28" i="1"/>
  <c r="O27" i="1"/>
  <c r="R27" i="1" s="1"/>
  <c r="C27" i="1"/>
  <c r="O26" i="1"/>
  <c r="R26" i="1" s="1"/>
  <c r="C26" i="1"/>
  <c r="O25" i="1"/>
  <c r="R25" i="1" s="1"/>
  <c r="C25" i="1"/>
  <c r="O24" i="1"/>
  <c r="R24" i="1" s="1"/>
  <c r="C24" i="1"/>
  <c r="O23" i="1"/>
  <c r="R23" i="1" s="1"/>
  <c r="C23" i="1"/>
  <c r="AB20" i="1"/>
  <c r="W19" i="1"/>
  <c r="T19" i="1"/>
  <c r="C19" i="1"/>
  <c r="W18" i="1"/>
  <c r="T18" i="1"/>
  <c r="C18" i="1"/>
  <c r="T17" i="1"/>
  <c r="W17" i="1" s="1"/>
  <c r="C17" i="1"/>
  <c r="T16" i="1"/>
  <c r="W16" i="1" s="1"/>
  <c r="C16" i="1"/>
  <c r="X11" i="1"/>
  <c r="U11" i="1"/>
  <c r="V11" i="1" s="1"/>
  <c r="H11" i="1"/>
  <c r="C11" i="1"/>
  <c r="AB10" i="1"/>
  <c r="U10" i="1"/>
  <c r="V10" i="1" s="1"/>
  <c r="H10" i="1"/>
  <c r="C10" i="1"/>
  <c r="AB9" i="1"/>
  <c r="U9" i="1"/>
  <c r="V9" i="1" s="1"/>
  <c r="C9" i="1"/>
  <c r="S3" i="1"/>
  <c r="A2" i="1"/>
  <c r="X12" i="1" l="1"/>
  <c r="T20" i="2"/>
  <c r="T20" i="1"/>
  <c r="Q32" i="2"/>
  <c r="X12" i="2"/>
  <c r="Q32" i="1"/>
  <c r="V36" i="2" l="1"/>
  <c r="S38" i="2" s="1"/>
  <c r="Z38" i="2" s="1"/>
  <c r="V36" i="1"/>
  <c r="S38" i="1" s="1"/>
  <c r="Z38" i="1" s="1"/>
</calcChain>
</file>

<file path=xl/sharedStrings.xml><?xml version="1.0" encoding="utf-8"?>
<sst xmlns="http://schemas.openxmlformats.org/spreadsheetml/2006/main" count="366" uniqueCount="182">
  <si>
    <t>予約</t>
  </si>
  <si>
    <t>№</t>
  </si>
  <si>
    <t>野外炊事品目</t>
    <rPh sb="0" eb="4">
      <t>ヤガイスイジ</t>
    </rPh>
    <rPh sb="4" eb="6">
      <t>ヒンモク</t>
    </rPh>
    <phoneticPr fontId="3"/>
  </si>
  <si>
    <t>金額</t>
    <rPh sb="0" eb="1">
      <t>キン</t>
    </rPh>
    <rPh sb="1" eb="2">
      <t>ガク</t>
    </rPh>
    <phoneticPr fontId="6"/>
  </si>
  <si>
    <t>アラカルトメニュー品目</t>
    <rPh sb="9" eb="11">
      <t>ヒンモク</t>
    </rPh>
    <phoneticPr fontId="3"/>
  </si>
  <si>
    <t>昼食</t>
    <rPh sb="0" eb="2">
      <t>チュウショク</t>
    </rPh>
    <phoneticPr fontId="3"/>
  </si>
  <si>
    <t>団 体 名</t>
    <rPh sb="0" eb="1">
      <t>ダン</t>
    </rPh>
    <rPh sb="2" eb="3">
      <t>タイ</t>
    </rPh>
    <rPh sb="4" eb="5">
      <t>メイ</t>
    </rPh>
    <phoneticPr fontId="3"/>
  </si>
  <si>
    <t>電話番号</t>
    <rPh sb="0" eb="2">
      <t>デンワ</t>
    </rPh>
    <rPh sb="2" eb="4">
      <t>バンゴウ</t>
    </rPh>
    <phoneticPr fontId="3"/>
  </si>
  <si>
    <t>メールアドレス：</t>
    <phoneticPr fontId="3"/>
  </si>
  <si>
    <t>豚汁材</t>
    <rPh sb="0" eb="3">
      <t>トンジルザイ</t>
    </rPh>
    <phoneticPr fontId="3"/>
  </si>
  <si>
    <t>おにぎり（鮭）</t>
    <rPh sb="5" eb="6">
      <t>サケ</t>
    </rPh>
    <phoneticPr fontId="6"/>
  </si>
  <si>
    <t>五目ご飯①（白身フライ）</t>
    <rPh sb="0" eb="2">
      <t>ゴモク</t>
    </rPh>
    <rPh sb="3" eb="4">
      <t>ハン</t>
    </rPh>
    <rPh sb="6" eb="8">
      <t>シロミ</t>
    </rPh>
    <phoneticPr fontId="3"/>
  </si>
  <si>
    <t>担当者名</t>
    <rPh sb="0" eb="3">
      <t>タントウシャ</t>
    </rPh>
    <rPh sb="3" eb="4">
      <t>メイ</t>
    </rPh>
    <phoneticPr fontId="3"/>
  </si>
  <si>
    <t>FAX番号</t>
    <rPh sb="3" eb="5">
      <t>バンゴウ</t>
    </rPh>
    <phoneticPr fontId="3"/>
  </si>
  <si>
    <t>豚汁材（うどん）</t>
    <rPh sb="0" eb="3">
      <t>トンジルザイ</t>
    </rPh>
    <phoneticPr fontId="3"/>
  </si>
  <si>
    <t>おにぎり（梅）</t>
    <rPh sb="5" eb="6">
      <t>ウメ</t>
    </rPh>
    <phoneticPr fontId="3"/>
  </si>
  <si>
    <t>五目ご飯②（メンチカツ）</t>
    <rPh sb="0" eb="2">
      <t>ゴモク</t>
    </rPh>
    <rPh sb="3" eb="4">
      <t>ハン</t>
    </rPh>
    <phoneticPr fontId="3"/>
  </si>
  <si>
    <t>◆　食事（食堂）</t>
    <rPh sb="2" eb="4">
      <t>ショクジ</t>
    </rPh>
    <rPh sb="5" eb="7">
      <t>ショクドウ</t>
    </rPh>
    <phoneticPr fontId="3"/>
  </si>
  <si>
    <t>ホットドック</t>
    <phoneticPr fontId="3"/>
  </si>
  <si>
    <t>おにぎり（ツナマヨ）</t>
    <phoneticPr fontId="3"/>
  </si>
  <si>
    <t>五目御飯③（オムレツ）</t>
    <rPh sb="0" eb="4">
      <t>ゴモクゴハン</t>
    </rPh>
    <phoneticPr fontId="3"/>
  </si>
  <si>
    <t>日にち</t>
    <rPh sb="0" eb="1">
      <t>ヒ</t>
    </rPh>
    <phoneticPr fontId="3"/>
  </si>
  <si>
    <t>曜日</t>
    <rPh sb="0" eb="2">
      <t>ヨウビ</t>
    </rPh>
    <phoneticPr fontId="3"/>
  </si>
  <si>
    <t>朝食　600円</t>
    <rPh sb="0" eb="2">
      <t>チョウショク</t>
    </rPh>
    <rPh sb="6" eb="7">
      <t>エン</t>
    </rPh>
    <phoneticPr fontId="3"/>
  </si>
  <si>
    <t>昼食　750円</t>
    <rPh sb="0" eb="2">
      <t>チュウショク</t>
    </rPh>
    <rPh sb="6" eb="7">
      <t>エン</t>
    </rPh>
    <phoneticPr fontId="3"/>
  </si>
  <si>
    <t>夕食　960円　　</t>
    <rPh sb="0" eb="1">
      <t>ユウ</t>
    </rPh>
    <rPh sb="1" eb="2">
      <t>ショク</t>
    </rPh>
    <rPh sb="6" eb="7">
      <t>エン</t>
    </rPh>
    <phoneticPr fontId="3"/>
  </si>
  <si>
    <t>カレー材</t>
    <rPh sb="3" eb="4">
      <t>ザイ</t>
    </rPh>
    <phoneticPr fontId="3"/>
  </si>
  <si>
    <t>おにぎり（昆布）</t>
    <rPh sb="5" eb="7">
      <t>コンブ</t>
    </rPh>
    <phoneticPr fontId="3"/>
  </si>
  <si>
    <t>ちらし寿司①（きつねうどん）</t>
    <rPh sb="3" eb="5">
      <t>ズシ</t>
    </rPh>
    <phoneticPr fontId="3"/>
  </si>
  <si>
    <t>時　間</t>
    <rPh sb="0" eb="1">
      <t>トキ</t>
    </rPh>
    <rPh sb="2" eb="3">
      <t>カン</t>
    </rPh>
    <phoneticPr fontId="3"/>
  </si>
  <si>
    <t>食数</t>
    <rPh sb="0" eb="2">
      <t>ショクスウ</t>
    </rPh>
    <phoneticPr fontId="3"/>
  </si>
  <si>
    <t>金額</t>
    <rPh sb="0" eb="2">
      <t>キンガク</t>
    </rPh>
    <phoneticPr fontId="3"/>
  </si>
  <si>
    <t>メニュ－（プルダウンで選択）</t>
    <rPh sb="11" eb="13">
      <t>センタク</t>
    </rPh>
    <phoneticPr fontId="3"/>
  </si>
  <si>
    <t>単価</t>
    <rPh sb="0" eb="2">
      <t>タンカ</t>
    </rPh>
    <phoneticPr fontId="3"/>
  </si>
  <si>
    <t>米のみ（100ｇ）</t>
    <rPh sb="0" eb="1">
      <t>コメ</t>
    </rPh>
    <phoneticPr fontId="3"/>
  </si>
  <si>
    <t>おにぎり（しぐれ）</t>
    <phoneticPr fontId="3"/>
  </si>
  <si>
    <t>ちらし寿司②（かきあげうどん）</t>
    <rPh sb="3" eb="5">
      <t>ズシ</t>
    </rPh>
    <phoneticPr fontId="3"/>
  </si>
  <si>
    <t>厨房炊飯（生米100ｇ）</t>
    <rPh sb="0" eb="2">
      <t>チュウボウ</t>
    </rPh>
    <rPh sb="2" eb="4">
      <t>スイハン</t>
    </rPh>
    <rPh sb="5" eb="7">
      <t>ナマゴメ</t>
    </rPh>
    <phoneticPr fontId="3"/>
  </si>
  <si>
    <t>おにぎり（おかか）</t>
    <phoneticPr fontId="3"/>
  </si>
  <si>
    <t>炒飯①（いちごゼリー）</t>
    <rPh sb="0" eb="2">
      <t>チャーハン</t>
    </rPh>
    <phoneticPr fontId="3"/>
  </si>
  <si>
    <t>米なし</t>
    <rPh sb="0" eb="1">
      <t>コメ</t>
    </rPh>
    <phoneticPr fontId="3"/>
  </si>
  <si>
    <t>セットおにぎり（鮭・おかか）</t>
    <rPh sb="8" eb="9">
      <t>サケ</t>
    </rPh>
    <phoneticPr fontId="3"/>
  </si>
  <si>
    <t>炒飯②（プリン）</t>
    <rPh sb="0" eb="2">
      <t>チャーハン</t>
    </rPh>
    <phoneticPr fontId="3"/>
  </si>
  <si>
    <t>セットおにぎり（こんぶ・梅）</t>
    <rPh sb="12" eb="13">
      <t>ウメ</t>
    </rPh>
    <phoneticPr fontId="3"/>
  </si>
  <si>
    <t>炒飯③（コーヒーゼリー）</t>
    <rPh sb="0" eb="2">
      <t>チャーハン</t>
    </rPh>
    <phoneticPr fontId="3"/>
  </si>
  <si>
    <t>小計</t>
    <rPh sb="0" eb="2">
      <t>ショウケイ</t>
    </rPh>
    <phoneticPr fontId="3"/>
  </si>
  <si>
    <t>セットおにぎり（ツナマヨ・しぐれ）</t>
    <phoneticPr fontId="3"/>
  </si>
  <si>
    <t>カレーライス①（コロッケ）</t>
    <phoneticPr fontId="3"/>
  </si>
  <si>
    <t>アンパン</t>
  </si>
  <si>
    <t>カレーライス②（メンチカツ）</t>
    <phoneticPr fontId="3"/>
  </si>
  <si>
    <t>◆　炊事材料</t>
    <rPh sb="2" eb="4">
      <t>スイジ</t>
    </rPh>
    <rPh sb="4" eb="6">
      <t>ザイリョウ</t>
    </rPh>
    <phoneticPr fontId="3"/>
  </si>
  <si>
    <t>クリームパン</t>
  </si>
  <si>
    <t>カレーライス③（ウインナー）</t>
    <phoneticPr fontId="3"/>
  </si>
  <si>
    <t>メニュ－（プルダウンで選択）</t>
    <phoneticPr fontId="3"/>
  </si>
  <si>
    <t>単　価</t>
    <rPh sb="0" eb="1">
      <t>タン</t>
    </rPh>
    <rPh sb="2" eb="3">
      <t>アタイ</t>
    </rPh>
    <phoneticPr fontId="3"/>
  </si>
  <si>
    <t>小計</t>
    <rPh sb="0" eb="1">
      <t>ショウ</t>
    </rPh>
    <rPh sb="1" eb="2">
      <t>ケイ</t>
    </rPh>
    <phoneticPr fontId="3"/>
  </si>
  <si>
    <t>班　編　成　</t>
    <rPh sb="0" eb="1">
      <t>ハン</t>
    </rPh>
    <rPh sb="2" eb="3">
      <t>ヘン</t>
    </rPh>
    <rPh sb="4" eb="5">
      <t>シゲル</t>
    </rPh>
    <phoneticPr fontId="3"/>
  </si>
  <si>
    <t>ジャムパン</t>
  </si>
  <si>
    <t>カレーライス④（オムレツ）</t>
    <phoneticPr fontId="3"/>
  </si>
  <si>
    <t>人班</t>
    <rPh sb="0" eb="1">
      <t>ヒト</t>
    </rPh>
    <rPh sb="1" eb="2">
      <t>ハン</t>
    </rPh>
    <phoneticPr fontId="3"/>
  </si>
  <si>
    <t>班</t>
    <rPh sb="0" eb="1">
      <t>ハン</t>
    </rPh>
    <phoneticPr fontId="3"/>
  </si>
  <si>
    <t>ダブルメロン</t>
  </si>
  <si>
    <t>カレーライス⑤（ハンバーグ）</t>
    <phoneticPr fontId="3"/>
  </si>
  <si>
    <t>小倉ネオ</t>
    <rPh sb="0" eb="2">
      <t>オグラ</t>
    </rPh>
    <phoneticPr fontId="3"/>
  </si>
  <si>
    <t>カレーライス①（コロッケ）アイスなし</t>
    <phoneticPr fontId="3"/>
  </si>
  <si>
    <t>メロンパン</t>
  </si>
  <si>
    <t>カレーライス②（メンチカツ）アイスなし</t>
    <phoneticPr fontId="3"/>
  </si>
  <si>
    <t>コーンマヨパン</t>
    <phoneticPr fontId="3"/>
  </si>
  <si>
    <t>カレーライス③（ウインナー）アイスなし</t>
    <phoneticPr fontId="3"/>
  </si>
  <si>
    <t>食数確認</t>
    <rPh sb="0" eb="1">
      <t>ショク</t>
    </rPh>
    <rPh sb="1" eb="2">
      <t>スウ</t>
    </rPh>
    <rPh sb="2" eb="4">
      <t>カクニン</t>
    </rPh>
    <phoneticPr fontId="3"/>
  </si>
  <si>
    <t>ベーコンチーズマヨパン</t>
    <phoneticPr fontId="3"/>
  </si>
  <si>
    <t>カレーライス④（オムレツ）アイスなし</t>
    <phoneticPr fontId="3"/>
  </si>
  <si>
    <t>連絡事項</t>
    <rPh sb="0" eb="2">
      <t>レンラク</t>
    </rPh>
    <rPh sb="2" eb="4">
      <t>ジコウ</t>
    </rPh>
    <phoneticPr fontId="3"/>
  </si>
  <si>
    <t>アップルジュース</t>
  </si>
  <si>
    <t>カレーライス⑤（ハンバーグ）アイスなし</t>
    <phoneticPr fontId="3"/>
  </si>
  <si>
    <t>アレルギーなし</t>
    <phoneticPr fontId="3"/>
  </si>
  <si>
    <t>グレープジュース</t>
  </si>
  <si>
    <t>フルーツミックスジュース</t>
  </si>
  <si>
    <t>アクエリアス　ﾍﾟｯﾄﾎﾞﾄﾙ</t>
  </si>
  <si>
    <t>緑茶（ペットボトル）</t>
    <rPh sb="0" eb="2">
      <t>リョクチャ</t>
    </rPh>
    <phoneticPr fontId="3"/>
  </si>
  <si>
    <t>麦茶（ペットボトル）</t>
    <rPh sb="0" eb="2">
      <t>ムギチャ</t>
    </rPh>
    <phoneticPr fontId="6"/>
  </si>
  <si>
    <t>ゼリー(60g)</t>
  </si>
  <si>
    <t>ゼリー（160g）</t>
  </si>
  <si>
    <t>アイスクリーム</t>
  </si>
  <si>
    <r>
      <t>◆　お茶（水筒等補給用）</t>
    </r>
    <r>
      <rPr>
        <b/>
        <sz val="14"/>
        <color rgb="FFFF0000"/>
        <rFont val="ＭＳ Ｐゴシック"/>
        <family val="3"/>
        <charset val="128"/>
      </rPr>
      <t>1L/10円</t>
    </r>
    <rPh sb="3" eb="4">
      <t>チャ</t>
    </rPh>
    <rPh sb="5" eb="7">
      <t>スイトウ</t>
    </rPh>
    <rPh sb="7" eb="8">
      <t>トウ</t>
    </rPh>
    <rPh sb="8" eb="10">
      <t>ホキュウ</t>
    </rPh>
    <rPh sb="10" eb="11">
      <t>ヨウ</t>
    </rPh>
    <rPh sb="17" eb="18">
      <t>エン</t>
    </rPh>
    <phoneticPr fontId="3"/>
  </si>
  <si>
    <t>5Lからのご注文となります</t>
    <rPh sb="6" eb="8">
      <t>チュウモン</t>
    </rPh>
    <phoneticPr fontId="3"/>
  </si>
  <si>
    <t>時間</t>
    <rPh sb="0" eb="2">
      <t>ジカン</t>
    </rPh>
    <phoneticPr fontId="3"/>
  </si>
  <si>
    <t>L数</t>
    <rPh sb="1" eb="2">
      <t>スウ</t>
    </rPh>
    <phoneticPr fontId="3"/>
  </si>
  <si>
    <t>税抜</t>
    <rPh sb="0" eb="1">
      <t>ゼイ</t>
    </rPh>
    <rPh sb="1" eb="2">
      <t>ヌ</t>
    </rPh>
    <phoneticPr fontId="3"/>
  </si>
  <si>
    <t>消費税10％</t>
    <rPh sb="0" eb="3">
      <t>ショウヒゼイ</t>
    </rPh>
    <phoneticPr fontId="3"/>
  </si>
  <si>
    <t>小学生以下</t>
    <rPh sb="0" eb="3">
      <t>ショウガクセイ</t>
    </rPh>
    <rPh sb="3" eb="5">
      <t>イカ</t>
    </rPh>
    <phoneticPr fontId="3"/>
  </si>
  <si>
    <t>名</t>
    <rPh sb="0" eb="1">
      <t>メイ</t>
    </rPh>
    <phoneticPr fontId="3"/>
  </si>
  <si>
    <t>1・2年生</t>
    <rPh sb="3" eb="5">
      <t>ネンセイ</t>
    </rPh>
    <phoneticPr fontId="3"/>
  </si>
  <si>
    <t>3・4年生</t>
    <rPh sb="3" eb="5">
      <t>ネンセイ</t>
    </rPh>
    <phoneticPr fontId="3"/>
  </si>
  <si>
    <t>5・6年生</t>
    <rPh sb="3" eb="5">
      <t>ネンセイ</t>
    </rPh>
    <phoneticPr fontId="3"/>
  </si>
  <si>
    <t>中学生以上</t>
    <rPh sb="0" eb="3">
      <t>チュウガクセイ</t>
    </rPh>
    <rPh sb="3" eb="5">
      <t>イジョウ</t>
    </rPh>
    <phoneticPr fontId="3"/>
  </si>
  <si>
    <t>給茶合計</t>
    <rPh sb="0" eb="2">
      <t>キュウチャ</t>
    </rPh>
    <rPh sb="2" eb="4">
      <t>ゴウケイ</t>
    </rPh>
    <phoneticPr fontId="3"/>
  </si>
  <si>
    <t>L</t>
    <phoneticPr fontId="3"/>
  </si>
  <si>
    <t>NGF2026.4</t>
    <phoneticPr fontId="3"/>
  </si>
  <si>
    <t>エブリ小学校</t>
    <rPh sb="3" eb="6">
      <t>ショウガッコウ</t>
    </rPh>
    <phoneticPr fontId="3"/>
  </si>
  <si>
    <t>0568-92-3920</t>
    <phoneticPr fontId="3"/>
  </si>
  <si>
    <t>エブリ花子</t>
    <rPh sb="3" eb="5">
      <t>ハナコ</t>
    </rPh>
    <phoneticPr fontId="3"/>
  </si>
  <si>
    <t>ef004400@everygroup.co.jp</t>
    <phoneticPr fontId="3"/>
  </si>
  <si>
    <t>カレーライス①（コロッケ）アイスなし</t>
  </si>
  <si>
    <t>夕食：　　　　　　　　　　　　　　　　　　　　　　　　　　　　卵スープなし1名　　　　　　　　　　　　　　　　　　　　　　　　　　　　　　　　　　　朝食：　　　　　　　　　　　　　　　　　　　　　　　　　　　　　　　　　　　　　　　　　スクランブル・ハンバーグなし1名　　季節のフルーツりんごの場合なし1名</t>
    <rPh sb="0" eb="2">
      <t>ユウショク</t>
    </rPh>
    <rPh sb="31" eb="32">
      <t>タマゴ</t>
    </rPh>
    <rPh sb="38" eb="39">
      <t>メイ</t>
    </rPh>
    <rPh sb="74" eb="76">
      <t>チョウショク</t>
    </rPh>
    <rPh sb="133" eb="134">
      <t>メイ</t>
    </rPh>
    <rPh sb="136" eb="138">
      <t>キセツ</t>
    </rPh>
    <rPh sb="147" eb="149">
      <t>バアイ</t>
    </rPh>
    <rPh sb="152" eb="153">
      <t>メイ</t>
    </rPh>
    <phoneticPr fontId="3"/>
  </si>
  <si>
    <t>コーンマヨパン</t>
  </si>
  <si>
    <t>55</t>
    <phoneticPr fontId="3"/>
  </si>
  <si>
    <t>食事等メニュー</t>
    <rPh sb="0" eb="3">
      <t>ショクジトウ</t>
    </rPh>
    <phoneticPr fontId="30"/>
  </si>
  <si>
    <t>◆　食事（食堂）</t>
    <rPh sb="2" eb="4">
      <t>ショクジ</t>
    </rPh>
    <rPh sb="5" eb="7">
      <t>ショクドウ</t>
    </rPh>
    <phoneticPr fontId="30"/>
  </si>
  <si>
    <t>2026年4月1日以降</t>
    <rPh sb="4" eb="5">
      <t>ネン</t>
    </rPh>
    <rPh sb="6" eb="7">
      <t>ガツ</t>
    </rPh>
    <rPh sb="8" eb="9">
      <t>ニチ</t>
    </rPh>
    <rPh sb="9" eb="11">
      <t>イコウ</t>
    </rPh>
    <phoneticPr fontId="30"/>
  </si>
  <si>
    <t>朝　食</t>
    <rPh sb="0" eb="1">
      <t>アサ</t>
    </rPh>
    <rPh sb="2" eb="3">
      <t>ショク</t>
    </rPh>
    <phoneticPr fontId="30"/>
  </si>
  <si>
    <t>朝食①</t>
    <rPh sb="0" eb="2">
      <t>チョウショク</t>
    </rPh>
    <phoneticPr fontId="30"/>
  </si>
  <si>
    <t>ハンバーグ、オムレツ、ボイルキャベツ、はりはり漬け、ふりかけ、ご飯、味噌汁、乳化飲料、フルーツ</t>
    <rPh sb="23" eb="24">
      <t>ヅ</t>
    </rPh>
    <rPh sb="32" eb="33">
      <t>ハン</t>
    </rPh>
    <rPh sb="34" eb="36">
      <t>ミソ</t>
    </rPh>
    <rPh sb="36" eb="37">
      <t>ジル</t>
    </rPh>
    <rPh sb="38" eb="40">
      <t>ニュウカ</t>
    </rPh>
    <rPh sb="40" eb="42">
      <t>インリョウ</t>
    </rPh>
    <phoneticPr fontId="30"/>
  </si>
  <si>
    <t>朝食②</t>
    <rPh sb="0" eb="2">
      <t>チョウショク</t>
    </rPh>
    <phoneticPr fontId="30"/>
  </si>
  <si>
    <t>チキンボール、スクランブルエッグ、野菜炒め、はりはり漬け、ふりかけ、ご飯、味噌汁、乳化飲料、フルーツ</t>
    <rPh sb="17" eb="19">
      <t>ヤサイ</t>
    </rPh>
    <rPh sb="19" eb="20">
      <t>イタ</t>
    </rPh>
    <rPh sb="26" eb="27">
      <t>ヅ</t>
    </rPh>
    <rPh sb="41" eb="43">
      <t>ニュウカ</t>
    </rPh>
    <rPh sb="43" eb="45">
      <t>インリョウ</t>
    </rPh>
    <phoneticPr fontId="30"/>
  </si>
  <si>
    <t>昼　食</t>
    <rPh sb="0" eb="1">
      <t>ヒル</t>
    </rPh>
    <rPh sb="2" eb="3">
      <t>ショク</t>
    </rPh>
    <phoneticPr fontId="30"/>
  </si>
  <si>
    <t>カレーライス</t>
    <phoneticPr fontId="30"/>
  </si>
  <si>
    <t>カレーライス、バニラアイス、ミニサラダ</t>
    <phoneticPr fontId="30"/>
  </si>
  <si>
    <t>①コロッケ、②メンチカツ、③ウインナー、④オムレツ、⑤ハンバーグ</t>
    <phoneticPr fontId="3"/>
  </si>
  <si>
    <t>（バニラアイスなしは640円でご利用いただけます）</t>
    <rPh sb="13" eb="14">
      <t>エン</t>
    </rPh>
    <rPh sb="16" eb="18">
      <t>リヨウ</t>
    </rPh>
    <phoneticPr fontId="3"/>
  </si>
  <si>
    <t>五目ご飯</t>
    <rPh sb="0" eb="2">
      <t>ゴモク</t>
    </rPh>
    <rPh sb="3" eb="4">
      <t>ハン</t>
    </rPh>
    <phoneticPr fontId="30"/>
  </si>
  <si>
    <t>五目ご飯、豚汁、ミニサラダ、ミニカップゼリー</t>
    <rPh sb="0" eb="2">
      <t>ゴモク</t>
    </rPh>
    <rPh sb="3" eb="4">
      <t>ハン</t>
    </rPh>
    <rPh sb="5" eb="6">
      <t>トン</t>
    </rPh>
    <rPh sb="6" eb="7">
      <t>ジル</t>
    </rPh>
    <phoneticPr fontId="30"/>
  </si>
  <si>
    <t>①白身フライ、②メンチカツ、③オムレツ</t>
    <rPh sb="1" eb="3">
      <t>シロミ</t>
    </rPh>
    <phoneticPr fontId="3"/>
  </si>
  <si>
    <t>炒　　飯</t>
    <rPh sb="0" eb="1">
      <t>イル</t>
    </rPh>
    <rPh sb="3" eb="4">
      <t>ハン</t>
    </rPh>
    <phoneticPr fontId="30"/>
  </si>
  <si>
    <t>炒飯、クリームシチュー、ギョーザ、ミニサラダ</t>
    <rPh sb="0" eb="2">
      <t>チャーハン</t>
    </rPh>
    <phoneticPr fontId="30"/>
  </si>
  <si>
    <t>①いちごゼリー、②プリン、③コーヒーゼリー</t>
    <phoneticPr fontId="3"/>
  </si>
  <si>
    <t>ちらしずし</t>
    <phoneticPr fontId="30"/>
  </si>
  <si>
    <t>ちらしずし、青りんごゼリー</t>
    <rPh sb="6" eb="7">
      <t>アオ</t>
    </rPh>
    <phoneticPr fontId="30"/>
  </si>
  <si>
    <t>①きつねうどん、②かきあげうどん</t>
    <phoneticPr fontId="3"/>
  </si>
  <si>
    <t>夕　食</t>
    <rPh sb="0" eb="1">
      <t>ユウ</t>
    </rPh>
    <rPh sb="2" eb="3">
      <t>ショク</t>
    </rPh>
    <phoneticPr fontId="30"/>
  </si>
  <si>
    <t>夕食①</t>
    <rPh sb="0" eb="2">
      <t>ユウショク</t>
    </rPh>
    <phoneticPr fontId="30"/>
  </si>
  <si>
    <t>鶏肉の唐揚げ、カレーコロッケ、シューストリングポテト、スパゲッティ、　　　　サラダ、はりはり漬け、ご飯、玉子スープ、フルーツゼリー</t>
    <rPh sb="46" eb="47">
      <t>ツ</t>
    </rPh>
    <rPh sb="50" eb="51">
      <t>ハン</t>
    </rPh>
    <rPh sb="52" eb="54">
      <t>タマゴ</t>
    </rPh>
    <phoneticPr fontId="30"/>
  </si>
  <si>
    <t>夕食②</t>
    <rPh sb="0" eb="2">
      <t>ユウショク</t>
    </rPh>
    <phoneticPr fontId="30"/>
  </si>
  <si>
    <t>ロース豚カツ、焼きそば、マカロニサラダ、サラダ、はりはり漬け、ご飯、　　　　わかめスープ、フルーツゼリー</t>
    <rPh sb="3" eb="4">
      <t>トン</t>
    </rPh>
    <rPh sb="7" eb="8">
      <t>ヤ</t>
    </rPh>
    <rPh sb="28" eb="29">
      <t>ツ</t>
    </rPh>
    <rPh sb="32" eb="33">
      <t>ハン</t>
    </rPh>
    <phoneticPr fontId="30"/>
  </si>
  <si>
    <t>※　新規利用のご予約は、利用初日の３０日前までです。</t>
    <rPh sb="2" eb="4">
      <t>シンキ</t>
    </rPh>
    <rPh sb="4" eb="6">
      <t>リヨウ</t>
    </rPh>
    <rPh sb="8" eb="10">
      <t>ヨヤク</t>
    </rPh>
    <rPh sb="12" eb="14">
      <t>リヨウ</t>
    </rPh>
    <rPh sb="14" eb="16">
      <t>ショニチ</t>
    </rPh>
    <rPh sb="19" eb="20">
      <t>ニチ</t>
    </rPh>
    <rPh sb="20" eb="21">
      <t>マエ</t>
    </rPh>
    <phoneticPr fontId="34"/>
  </si>
  <si>
    <t>　　 なお、ご予約内容の変更の際は、eメールかFAXを送信の上、お電話での連絡をお願いします。</t>
    <rPh sb="7" eb="9">
      <t>ヨヤク</t>
    </rPh>
    <rPh sb="9" eb="11">
      <t>ナイヨウ</t>
    </rPh>
    <rPh sb="12" eb="14">
      <t>ヘンコウ</t>
    </rPh>
    <rPh sb="15" eb="16">
      <t>サイ</t>
    </rPh>
    <rPh sb="27" eb="29">
      <t>ソウシン</t>
    </rPh>
    <rPh sb="30" eb="31">
      <t>ウエ</t>
    </rPh>
    <rPh sb="33" eb="35">
      <t>デンワ</t>
    </rPh>
    <rPh sb="37" eb="39">
      <t>レンラク</t>
    </rPh>
    <rPh sb="41" eb="42">
      <t>ネガ</t>
    </rPh>
    <phoneticPr fontId="3"/>
  </si>
  <si>
    <r>
      <t>※　</t>
    </r>
    <r>
      <rPr>
        <b/>
        <sz val="10.5"/>
        <color theme="1"/>
        <rFont val="游ゴシック"/>
        <family val="3"/>
        <charset val="128"/>
        <scheme val="minor"/>
      </rPr>
      <t>３歳以上は、有料となります。</t>
    </r>
    <rPh sb="3" eb="4">
      <t>サイ</t>
    </rPh>
    <rPh sb="4" eb="6">
      <t>イジョウ</t>
    </rPh>
    <rPh sb="8" eb="10">
      <t>ユウリョウ</t>
    </rPh>
    <phoneticPr fontId="34"/>
  </si>
  <si>
    <t>※　朝食は、①又は②、夕食は、①又は②のメニューとなります。１泊でのご利用の際は、</t>
    <phoneticPr fontId="30"/>
  </si>
  <si>
    <r>
      <t xml:space="preserve"> 　  原則朝食は朝食①、夕食は夕食①となります。</t>
    </r>
    <r>
      <rPr>
        <b/>
        <sz val="10.5"/>
        <color indexed="8"/>
        <rFont val="ＭＳ Ｐゴシック"/>
        <family val="3"/>
        <charset val="128"/>
      </rPr>
      <t>（変更となるときには10日前までにご連絡します。）</t>
    </r>
    <rPh sb="9" eb="11">
      <t>チョウショク</t>
    </rPh>
    <rPh sb="16" eb="18">
      <t>ユウショク</t>
    </rPh>
    <phoneticPr fontId="30"/>
  </si>
  <si>
    <t>※　食事に関する問い合わせは管理棟２階厨房（0568-92-3920）へご連絡ください。</t>
    <rPh sb="14" eb="16">
      <t>カンリ</t>
    </rPh>
    <rPh sb="16" eb="17">
      <t>トウ</t>
    </rPh>
    <phoneticPr fontId="30"/>
  </si>
  <si>
    <t>※　食事内容が多少、変わることがあります。最新の食材成分表はホームページに掲載します。</t>
    <rPh sb="2" eb="4">
      <t>ショクジ</t>
    </rPh>
    <rPh sb="4" eb="6">
      <t>ナイヨウ</t>
    </rPh>
    <rPh sb="7" eb="9">
      <t>タショウ</t>
    </rPh>
    <rPh sb="10" eb="11">
      <t>カ</t>
    </rPh>
    <rPh sb="21" eb="23">
      <t>サイシン</t>
    </rPh>
    <rPh sb="24" eb="25">
      <t>ショク</t>
    </rPh>
    <rPh sb="25" eb="26">
      <t>ザイ</t>
    </rPh>
    <rPh sb="26" eb="29">
      <t>セイブンヒョウ</t>
    </rPh>
    <rPh sb="37" eb="39">
      <t>ケイサイ</t>
    </rPh>
    <phoneticPr fontId="30"/>
  </si>
  <si>
    <r>
      <t>★世界的な食料需要の増加等を背景に、海外ならびに国内で使用する原材料価格の高騰が続き</t>
    </r>
    <r>
      <rPr>
        <b/>
        <sz val="10.5"/>
        <color theme="1"/>
        <rFont val="游ゴシック"/>
        <family val="3"/>
        <charset val="128"/>
        <scheme val="minor"/>
      </rPr>
      <t>価格の</t>
    </r>
    <r>
      <rPr>
        <sz val="10.5"/>
        <color theme="1"/>
        <rFont val="游ゴシック"/>
        <family val="3"/>
        <charset val="128"/>
        <scheme val="minor"/>
      </rPr>
      <t>　</t>
    </r>
    <phoneticPr fontId="3"/>
  </si>
  <si>
    <r>
      <rPr>
        <b/>
        <sz val="10.5"/>
        <color theme="1"/>
        <rFont val="游ゴシック"/>
        <family val="3"/>
        <charset val="128"/>
        <scheme val="minor"/>
      </rPr>
      <t>変更</t>
    </r>
    <r>
      <rPr>
        <sz val="10.5"/>
        <color theme="1"/>
        <rFont val="游ゴシック"/>
        <family val="3"/>
        <charset val="128"/>
        <scheme val="minor"/>
      </rPr>
      <t>が十分に考えられます。　</t>
    </r>
    <r>
      <rPr>
        <b/>
        <sz val="10.5"/>
        <color theme="1"/>
        <rFont val="游ゴシック"/>
        <family val="3"/>
        <charset val="128"/>
        <scheme val="minor"/>
      </rPr>
      <t>最新の情報をHPにてご確認下さい</t>
    </r>
    <r>
      <rPr>
        <sz val="10.5"/>
        <color theme="1"/>
        <rFont val="游ゴシック"/>
        <family val="3"/>
        <charset val="128"/>
        <scheme val="minor"/>
      </rPr>
      <t>。</t>
    </r>
    <phoneticPr fontId="3"/>
  </si>
  <si>
    <r>
      <t>申し込み後の価格変更は、</t>
    </r>
    <r>
      <rPr>
        <b/>
        <sz val="10.5"/>
        <color indexed="10"/>
        <rFont val="MS UI Gothic"/>
        <family val="3"/>
        <charset val="128"/>
      </rPr>
      <t>ご利用日30日前</t>
    </r>
    <r>
      <rPr>
        <sz val="10.5"/>
        <rFont val="MS UI Gothic"/>
        <family val="3"/>
        <charset val="128"/>
      </rPr>
      <t>までに</t>
    </r>
    <r>
      <rPr>
        <b/>
        <sz val="10.5"/>
        <color indexed="10"/>
        <rFont val="MS UI Gothic"/>
        <family val="3"/>
        <charset val="128"/>
      </rPr>
      <t>直接ご連絡</t>
    </r>
    <r>
      <rPr>
        <sz val="10.5"/>
        <rFont val="MS UI Gothic"/>
        <family val="3"/>
        <charset val="128"/>
      </rPr>
      <t>致します。</t>
    </r>
    <phoneticPr fontId="30"/>
  </si>
  <si>
    <t>ご理解のほどよろしくお願いいたします。</t>
  </si>
  <si>
    <t>◆　炊事材料</t>
    <rPh sb="2" eb="4">
      <t>スイジ</t>
    </rPh>
    <rPh sb="4" eb="6">
      <t>ザイリョウ</t>
    </rPh>
    <phoneticPr fontId="30"/>
  </si>
  <si>
    <t>お米120ｇは約0.8合になります</t>
    <rPh sb="1" eb="2">
      <t>コメ</t>
    </rPh>
    <rPh sb="7" eb="8">
      <t>ヤク</t>
    </rPh>
    <rPh sb="11" eb="12">
      <t>ゴウ</t>
    </rPh>
    <phoneticPr fontId="30"/>
  </si>
  <si>
    <t>カレー材料</t>
    <rPh sb="3" eb="5">
      <t>ザイリョウ</t>
    </rPh>
    <phoneticPr fontId="30"/>
  </si>
  <si>
    <t>カレールー、豚肉、玉ねぎ、じゃがいも、にんじん、お米（120g）、福神漬　　　　　　　　　　　　　　　　　　　　　　　　　　　　　　　　お米なしは550円でご利用いただけます</t>
    <rPh sb="6" eb="8">
      <t>ブタニク</t>
    </rPh>
    <rPh sb="9" eb="10">
      <t>タマ</t>
    </rPh>
    <rPh sb="25" eb="26">
      <t>コメ</t>
    </rPh>
    <rPh sb="33" eb="36">
      <t>フクジンヅ</t>
    </rPh>
    <rPh sb="69" eb="70">
      <t>コメ</t>
    </rPh>
    <rPh sb="76" eb="77">
      <t>エン</t>
    </rPh>
    <rPh sb="79" eb="81">
      <t>リヨウ</t>
    </rPh>
    <phoneticPr fontId="30"/>
  </si>
  <si>
    <t>豚汁材料</t>
    <rPh sb="0" eb="2">
      <t>トンジル</t>
    </rPh>
    <rPh sb="2" eb="4">
      <t>ザイリョウ</t>
    </rPh>
    <phoneticPr fontId="30"/>
  </si>
  <si>
    <t>大根、人参、ねぎ、こんにゃく、里芋、ごぼう、揚げ、豚肉、お米（120ｇ）または乾燥うどん（80ｇ）                    　　　　　　　　　　　　　　　　　　　　　　　　                               お米・うどんなしは550円でご利用いただけます。</t>
    <rPh sb="0" eb="2">
      <t>ダイコン</t>
    </rPh>
    <rPh sb="3" eb="5">
      <t>ニンジン</t>
    </rPh>
    <rPh sb="15" eb="17">
      <t>サトイモ</t>
    </rPh>
    <rPh sb="22" eb="23">
      <t>ア</t>
    </rPh>
    <rPh sb="25" eb="27">
      <t>ブタニク</t>
    </rPh>
    <rPh sb="29" eb="30">
      <t>コメ</t>
    </rPh>
    <rPh sb="39" eb="41">
      <t>カンソウ</t>
    </rPh>
    <rPh sb="125" eb="126">
      <t>コメ</t>
    </rPh>
    <rPh sb="136" eb="137">
      <t>エン</t>
    </rPh>
    <rPh sb="139" eb="141">
      <t>リヨウ</t>
    </rPh>
    <phoneticPr fontId="30"/>
  </si>
  <si>
    <t>ホットドック</t>
    <phoneticPr fontId="30"/>
  </si>
  <si>
    <t>ドックパン、ウインナー、キャベツ</t>
    <phoneticPr fontId="3"/>
  </si>
  <si>
    <t>米のみ（100ｇ）</t>
    <rPh sb="0" eb="1">
      <t>コメ</t>
    </rPh>
    <phoneticPr fontId="30"/>
  </si>
  <si>
    <t>お米</t>
    <rPh sb="1" eb="2">
      <t>コメ</t>
    </rPh>
    <phoneticPr fontId="3"/>
  </si>
  <si>
    <t>◆　その他メニュー</t>
    <rPh sb="4" eb="5">
      <t>タ</t>
    </rPh>
    <phoneticPr fontId="30"/>
  </si>
  <si>
    <t>菓子パン</t>
    <rPh sb="0" eb="2">
      <t>カシ</t>
    </rPh>
    <phoneticPr fontId="30"/>
  </si>
  <si>
    <t>アンパン、クリームパン、ジャムパン、ダブルメロン、小倉ネオ、メロンパン</t>
    <rPh sb="25" eb="27">
      <t>オグラ</t>
    </rPh>
    <phoneticPr fontId="30"/>
  </si>
  <si>
    <t>惣菜パン</t>
    <rPh sb="0" eb="2">
      <t>ソウザイ</t>
    </rPh>
    <phoneticPr fontId="30"/>
  </si>
  <si>
    <t>コーンマヨパン、ベーコンチーズマヨパン</t>
    <phoneticPr fontId="30"/>
  </si>
  <si>
    <t>ジュース等</t>
    <rPh sb="4" eb="5">
      <t>トウ</t>
    </rPh>
    <phoneticPr fontId="30"/>
  </si>
  <si>
    <t>紙パック(200ml)</t>
    <rPh sb="0" eb="1">
      <t>カミ</t>
    </rPh>
    <phoneticPr fontId="30"/>
  </si>
  <si>
    <t>果汁100％：アップル  ・グレープ  ・ミックスフルーツ</t>
    <phoneticPr fontId="30"/>
  </si>
  <si>
    <t>ペットボトル飲料</t>
    <rPh sb="6" eb="8">
      <t>インリョウ</t>
    </rPh>
    <phoneticPr fontId="30"/>
  </si>
  <si>
    <t>アクエリアス、麦茶</t>
    <rPh sb="7" eb="9">
      <t>ムギチャ</t>
    </rPh>
    <phoneticPr fontId="30"/>
  </si>
  <si>
    <t>緑茶</t>
    <rPh sb="0" eb="2">
      <t>リョクチャ</t>
    </rPh>
    <phoneticPr fontId="30"/>
  </si>
  <si>
    <t>ゼリー</t>
    <phoneticPr fontId="30"/>
  </si>
  <si>
    <t>（60g）</t>
    <phoneticPr fontId="30"/>
  </si>
  <si>
    <t>青リンゴゼリー</t>
    <rPh sb="0" eb="1">
      <t>アオ</t>
    </rPh>
    <phoneticPr fontId="30"/>
  </si>
  <si>
    <t>（160g）</t>
    <phoneticPr fontId="30"/>
  </si>
  <si>
    <t>ももゼリー（果肉入り）</t>
    <rPh sb="6" eb="8">
      <t>カニク</t>
    </rPh>
    <rPh sb="8" eb="9">
      <t>イ</t>
    </rPh>
    <phoneticPr fontId="30"/>
  </si>
  <si>
    <t>アイスクリーム（90ml)）</t>
    <phoneticPr fontId="30"/>
  </si>
  <si>
    <t>バニラ（カップ）</t>
    <phoneticPr fontId="30"/>
  </si>
  <si>
    <t>おにぎり</t>
    <phoneticPr fontId="30"/>
  </si>
  <si>
    <t>梅、こんぶ、おかか、ツナマヨ、鮭、しぐれ</t>
    <rPh sb="0" eb="1">
      <t>ウメ</t>
    </rPh>
    <rPh sb="15" eb="16">
      <t>シャケ</t>
    </rPh>
    <phoneticPr fontId="30"/>
  </si>
  <si>
    <t>※　おにぎりは一団体合計10個以上から注文できます。パンは１種類３個以上から注文できます。</t>
    <rPh sb="7" eb="8">
      <t>ヒト</t>
    </rPh>
    <rPh sb="8" eb="10">
      <t>ダンタイ</t>
    </rPh>
    <rPh sb="10" eb="12">
      <t>ゴウケイ</t>
    </rPh>
    <rPh sb="14" eb="15">
      <t>コ</t>
    </rPh>
    <rPh sb="15" eb="17">
      <t>イジョウ</t>
    </rPh>
    <rPh sb="19" eb="21">
      <t>チュウモン</t>
    </rPh>
    <rPh sb="30" eb="32">
      <t>シュルイ</t>
    </rPh>
    <rPh sb="33" eb="34">
      <t>コ</t>
    </rPh>
    <rPh sb="34" eb="36">
      <t>イジョウ</t>
    </rPh>
    <rPh sb="38" eb="40">
      <t>チュウモン</t>
    </rPh>
    <phoneticPr fontId="30"/>
  </si>
  <si>
    <t>◆　お茶（水筒等補給用）</t>
    <rPh sb="3" eb="4">
      <t>チャ</t>
    </rPh>
    <rPh sb="5" eb="7">
      <t>スイトウ</t>
    </rPh>
    <rPh sb="7" eb="8">
      <t>トウ</t>
    </rPh>
    <rPh sb="8" eb="11">
      <t>ホキュウヨウ</t>
    </rPh>
    <phoneticPr fontId="30"/>
  </si>
  <si>
    <t>水筒補給用お茶　1L</t>
    <rPh sb="0" eb="2">
      <t>スイトウ</t>
    </rPh>
    <rPh sb="2" eb="5">
      <t>ホキュウヨウ</t>
    </rPh>
    <rPh sb="6" eb="7">
      <t>チャ</t>
    </rPh>
    <phoneticPr fontId="3"/>
  </si>
  <si>
    <t>10円</t>
    <rPh sb="2" eb="3">
      <t>エン</t>
    </rPh>
    <phoneticPr fontId="3"/>
  </si>
  <si>
    <t>麦茶</t>
    <rPh sb="0" eb="2">
      <t>ムギチャ</t>
    </rPh>
    <phoneticPr fontId="3"/>
  </si>
  <si>
    <t>※5Lからのご注文となります。</t>
    <rPh sb="7" eb="9">
      <t>チュウモン</t>
    </rPh>
    <phoneticPr fontId="3"/>
  </si>
  <si>
    <t>※食堂ご利用時間・野外炊事受け渡し時間のみとさせていただきます。</t>
    <rPh sb="9" eb="13">
      <t>ヤガイスイジ</t>
    </rPh>
    <rPh sb="13" eb="14">
      <t>ウ</t>
    </rPh>
    <rPh sb="15" eb="16">
      <t>ワタ</t>
    </rPh>
    <rPh sb="17" eb="19">
      <t>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</si>
</sst>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176" formatCode="yyyy&quot;年&quot;m&quot;月&quot;d&quot;日&quot;;@"/>
    <numFmt numFmtId="177" formatCode="@&quot; 様&quot;"/>
    <numFmt numFmtId="178" formatCode="##,###&quot; 円&quot;"/>
    <numFmt numFmtId="179" formatCode="###&quot; 円&quot;"/>
    <numFmt numFmtId="180" formatCode="&quot;¥&quot;#,##0_);[Red]\(&quot;¥&quot;#,##0\)"/>
    <numFmt numFmtId="181" formatCode="@&quot; L&quot;"/>
  </numFmts>
  <fonts count="41" x14ac:knownFonts="1">
    <font>
      <sz val="11"/>
      <color theme="1"/>
      <name val="游ゴシック"/>
      <family val="2"/>
      <charset val="128"/>
      <scheme val="minor"/>
    </font>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b/>
      <sz val="16"/>
      <color theme="0"/>
      <name val="ＭＳ Ｐゴシック"/>
      <family val="3"/>
      <charset val="128"/>
    </font>
    <font>
      <b/>
      <sz val="16"/>
      <color theme="1"/>
      <name val="ＭＳ Ｐゴシック"/>
      <family val="3"/>
      <charset val="128"/>
    </font>
    <font>
      <sz val="16"/>
      <color theme="1"/>
      <name val="ＭＳ Ｐゴシック"/>
      <family val="3"/>
      <charset val="128"/>
    </font>
    <font>
      <b/>
      <sz val="11"/>
      <color theme="1"/>
      <name val="ＭＳ Ｐゴシック"/>
      <family val="3"/>
      <charset val="128"/>
    </font>
    <font>
      <b/>
      <sz val="14"/>
      <color theme="1"/>
      <name val="ＭＳ Ｐゴシック"/>
      <family val="3"/>
      <charset val="128"/>
    </font>
    <font>
      <sz val="13"/>
      <color theme="1"/>
      <name val="ＭＳ Ｐゴシック"/>
      <family val="3"/>
      <charset val="128"/>
    </font>
    <font>
      <sz val="14"/>
      <color theme="1"/>
      <name val="ＭＳ Ｐゴシック"/>
      <family val="3"/>
      <charset val="128"/>
    </font>
    <font>
      <sz val="10.5"/>
      <color theme="1"/>
      <name val="ＭＳ Ｐゴシック"/>
      <family val="3"/>
      <charset val="128"/>
    </font>
    <font>
      <u/>
      <sz val="11"/>
      <color theme="10"/>
      <name val="游ゴシック"/>
      <family val="2"/>
      <charset val="128"/>
      <scheme val="minor"/>
    </font>
    <font>
      <u/>
      <sz val="14"/>
      <color theme="10"/>
      <name val="ＭＳ Ｐゴシック"/>
      <family val="3"/>
      <charset val="128"/>
    </font>
    <font>
      <sz val="12"/>
      <color theme="1"/>
      <name val="ＭＳ Ｐゴシック"/>
      <family val="3"/>
      <charset val="128"/>
    </font>
    <font>
      <b/>
      <sz val="15"/>
      <color indexed="8"/>
      <name val="ＭＳ Ｐゴシック"/>
      <family val="3"/>
      <charset val="128"/>
    </font>
    <font>
      <sz val="10"/>
      <color theme="1"/>
      <name val="ＭＳ Ｐゴシック"/>
      <family val="3"/>
      <charset val="128"/>
    </font>
    <font>
      <sz val="15"/>
      <color theme="1"/>
      <name val="ＭＳ Ｐゴシック"/>
      <family val="3"/>
      <charset val="128"/>
    </font>
    <font>
      <sz val="8"/>
      <color theme="1"/>
      <name val="ＭＳ Ｐゴシック"/>
      <family val="3"/>
      <charset val="128"/>
    </font>
    <font>
      <b/>
      <u/>
      <sz val="10"/>
      <color theme="1"/>
      <name val="ＭＳ Ｐゴシック"/>
      <family val="3"/>
      <charset val="128"/>
    </font>
    <font>
      <sz val="9"/>
      <color theme="1"/>
      <name val="ＭＳ Ｐゴシック"/>
      <family val="3"/>
      <charset val="128"/>
    </font>
    <font>
      <b/>
      <sz val="14"/>
      <color rgb="FFFF0000"/>
      <name val="ＭＳ Ｐゴシック"/>
      <family val="3"/>
      <charset val="128"/>
    </font>
    <font>
      <b/>
      <sz val="13"/>
      <color theme="1"/>
      <name val="ＭＳ Ｐゴシック"/>
      <family val="3"/>
      <charset val="128"/>
    </font>
    <font>
      <b/>
      <sz val="22"/>
      <color theme="1"/>
      <name val="ＭＳ Ｐゴシック"/>
      <family val="3"/>
      <charset val="128"/>
    </font>
    <font>
      <sz val="12"/>
      <color theme="0" tint="-0.34998626667073579"/>
      <name val="ＭＳ Ｐゴシック"/>
      <family val="3"/>
      <charset val="128"/>
    </font>
    <font>
      <sz val="16"/>
      <color rgb="FFFF0000"/>
      <name val="ＭＳ Ｐゴシック"/>
      <family val="3"/>
      <charset val="128"/>
    </font>
    <font>
      <b/>
      <sz val="12"/>
      <color rgb="FFFF0000"/>
      <name val="ＭＳ Ｐゴシック"/>
      <family val="3"/>
      <charset val="128"/>
    </font>
    <font>
      <sz val="11"/>
      <color rgb="FFFF0000"/>
      <name val="ＭＳ Ｐゴシック"/>
      <family val="3"/>
      <charset val="128"/>
    </font>
    <font>
      <sz val="11"/>
      <color theme="1"/>
      <name val="游ゴシック"/>
      <family val="3"/>
      <charset val="128"/>
      <scheme val="minor"/>
    </font>
    <font>
      <sz val="16"/>
      <color theme="1"/>
      <name val="游ゴシック"/>
      <family val="3"/>
      <charset val="128"/>
      <scheme val="minor"/>
    </font>
    <font>
      <sz val="6"/>
      <name val="ＭＳ Ｐゴシック"/>
      <family val="3"/>
      <charset val="128"/>
    </font>
    <font>
      <sz val="10.5"/>
      <color theme="1"/>
      <name val="游ゴシック"/>
      <family val="3"/>
      <charset val="128"/>
      <scheme val="minor"/>
    </font>
    <font>
      <b/>
      <sz val="10.5"/>
      <color rgb="FFFF0000"/>
      <name val="游ゴシック"/>
      <family val="3"/>
      <charset val="128"/>
      <scheme val="minor"/>
    </font>
    <font>
      <sz val="10"/>
      <color theme="1"/>
      <name val="游ゴシック"/>
      <family val="3"/>
      <charset val="128"/>
      <scheme val="minor"/>
    </font>
    <font>
      <sz val="6"/>
      <name val="游ゴシック"/>
      <family val="3"/>
      <charset val="128"/>
      <scheme val="minor"/>
    </font>
    <font>
      <sz val="9"/>
      <color theme="1"/>
      <name val="游ゴシック"/>
      <family val="3"/>
      <charset val="128"/>
      <scheme val="minor"/>
    </font>
    <font>
      <b/>
      <sz val="10.5"/>
      <color theme="1"/>
      <name val="游ゴシック"/>
      <family val="3"/>
      <charset val="128"/>
      <scheme val="minor"/>
    </font>
    <font>
      <b/>
      <sz val="10.5"/>
      <color indexed="8"/>
      <name val="ＭＳ Ｐゴシック"/>
      <family val="3"/>
      <charset val="128"/>
    </font>
    <font>
      <sz val="10.5"/>
      <name val="MS UI Gothic"/>
      <family val="3"/>
      <charset val="128"/>
    </font>
    <font>
      <b/>
      <sz val="10.5"/>
      <color indexed="10"/>
      <name val="MS UI Gothic"/>
      <family val="3"/>
      <charset val="128"/>
    </font>
    <font>
      <sz val="12"/>
      <name val="MS UI Gothic"/>
      <family val="3"/>
      <charset val="128"/>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FFCC"/>
        <bgColor indexed="64"/>
      </patternFill>
    </fill>
  </fills>
  <borders count="80">
    <border>
      <left/>
      <right/>
      <top/>
      <bottom/>
      <diagonal/>
    </border>
    <border>
      <left/>
      <right style="thin">
        <color indexed="64"/>
      </right>
      <top/>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diagonalDown="1">
      <left style="medium">
        <color indexed="64"/>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style="thin">
        <color indexed="64"/>
      </left>
      <right/>
      <top style="thin">
        <color indexed="64"/>
      </top>
      <bottom/>
      <diagonal/>
    </border>
  </borders>
  <cellStyleXfs count="5">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2" fillId="0" borderId="0" applyNumberFormat="0" applyFill="0" applyBorder="0" applyAlignment="0" applyProtection="0">
      <alignment vertical="center"/>
    </xf>
    <xf numFmtId="0" fontId="28" fillId="0" borderId="0">
      <alignment vertical="center"/>
    </xf>
  </cellStyleXfs>
  <cellXfs count="352">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2" borderId="0" xfId="0" applyFont="1" applyFill="1"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0" fontId="2"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2" fillId="2" borderId="4" xfId="0" applyFont="1" applyFill="1" applyBorder="1">
      <alignment vertical="center"/>
    </xf>
    <xf numFmtId="0" fontId="11" fillId="0" borderId="4" xfId="0" applyFont="1" applyBorder="1" applyAlignment="1">
      <alignment vertical="center" shrinkToFit="1"/>
    </xf>
    <xf numFmtId="178" fontId="11" fillId="0" borderId="4" xfId="0" applyNumberFormat="1" applyFont="1" applyBorder="1">
      <alignment vertical="center"/>
    </xf>
    <xf numFmtId="0" fontId="11" fillId="0" borderId="6" xfId="0" applyFont="1" applyBorder="1">
      <alignment vertical="center"/>
    </xf>
    <xf numFmtId="0" fontId="14" fillId="2" borderId="0" xfId="0" applyFont="1" applyFill="1">
      <alignment vertical="center"/>
    </xf>
    <xf numFmtId="0" fontId="2" fillId="2" borderId="3" xfId="0" applyFont="1" applyFill="1" applyBorder="1" applyAlignment="1">
      <alignment vertical="center" shrinkToFit="1"/>
    </xf>
    <xf numFmtId="0" fontId="2" fillId="0" borderId="3" xfId="0" applyFont="1" applyBorder="1" applyAlignment="1">
      <alignment vertical="center" shrinkToFit="1"/>
    </xf>
    <xf numFmtId="0" fontId="9" fillId="5" borderId="21" xfId="0" applyFont="1" applyFill="1" applyBorder="1" applyAlignment="1">
      <alignment horizontal="center" vertical="center" shrinkToFit="1"/>
    </xf>
    <xf numFmtId="0" fontId="9" fillId="5" borderId="4" xfId="0" applyFont="1" applyFill="1" applyBorder="1" applyAlignment="1">
      <alignment vertical="center" shrinkToFit="1"/>
    </xf>
    <xf numFmtId="0" fontId="2" fillId="0" borderId="0" xfId="0" applyFont="1" applyAlignment="1">
      <alignment horizontal="center" vertical="center" wrapText="1"/>
    </xf>
    <xf numFmtId="56" fontId="10" fillId="2" borderId="4" xfId="0" applyNumberFormat="1" applyFont="1" applyFill="1" applyBorder="1" applyAlignment="1">
      <alignment horizontal="center" vertical="center" shrinkToFit="1"/>
    </xf>
    <xf numFmtId="0" fontId="10" fillId="2" borderId="4" xfId="0" applyFont="1" applyFill="1" applyBorder="1" applyAlignment="1">
      <alignment horizontal="center" vertical="center" shrinkToFit="1"/>
    </xf>
    <xf numFmtId="38" fontId="8" fillId="0" borderId="0" xfId="1" applyFont="1" applyFill="1" applyBorder="1" applyAlignment="1" applyProtection="1">
      <alignment horizontal="center" vertical="center" shrinkToFit="1"/>
    </xf>
    <xf numFmtId="56" fontId="10" fillId="2" borderId="29" xfId="0" applyNumberFormat="1" applyFont="1" applyFill="1" applyBorder="1" applyAlignment="1">
      <alignment horizontal="center" vertical="center" shrinkToFit="1"/>
    </xf>
    <xf numFmtId="0" fontId="10" fillId="2" borderId="29" xfId="0" applyFont="1" applyFill="1" applyBorder="1" applyAlignment="1">
      <alignment horizontal="center" vertical="center" shrinkToFit="1"/>
    </xf>
    <xf numFmtId="38" fontId="14" fillId="0" borderId="0" xfId="1" applyFont="1" applyFill="1" applyBorder="1" applyAlignment="1" applyProtection="1">
      <alignment horizontal="center" vertical="center" shrinkToFit="1"/>
    </xf>
    <xf numFmtId="0" fontId="14" fillId="0" borderId="0" xfId="0" applyFont="1" applyAlignment="1">
      <alignment vertical="center" shrinkToFit="1"/>
    </xf>
    <xf numFmtId="56" fontId="16" fillId="2" borderId="0" xfId="0" applyNumberFormat="1" applyFont="1" applyFill="1" applyAlignment="1">
      <alignment horizontal="left" vertical="center"/>
    </xf>
    <xf numFmtId="56"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xf>
    <xf numFmtId="38" fontId="2" fillId="2" borderId="0" xfId="1" applyFont="1" applyFill="1" applyProtection="1">
      <alignment vertical="center"/>
    </xf>
    <xf numFmtId="38" fontId="2" fillId="0" borderId="0" xfId="1" applyFont="1" applyFill="1" applyBorder="1" applyAlignment="1" applyProtection="1">
      <alignment horizontal="right" vertical="center"/>
    </xf>
    <xf numFmtId="179" fontId="2" fillId="2" borderId="4" xfId="0" applyNumberFormat="1" applyFont="1" applyFill="1" applyBorder="1">
      <alignment vertical="center"/>
    </xf>
    <xf numFmtId="0" fontId="2" fillId="0" borderId="3" xfId="0" applyFont="1" applyBorder="1">
      <alignment vertical="center"/>
    </xf>
    <xf numFmtId="0" fontId="2" fillId="2" borderId="3" xfId="0" applyFont="1" applyFill="1" applyBorder="1">
      <alignment vertical="center"/>
    </xf>
    <xf numFmtId="0" fontId="7" fillId="2" borderId="0" xfId="0" applyFont="1" applyFill="1">
      <alignment vertical="center"/>
    </xf>
    <xf numFmtId="0" fontId="2" fillId="2" borderId="0" xfId="0" applyFont="1" applyFill="1" applyAlignment="1">
      <alignment vertical="top" wrapText="1"/>
    </xf>
    <xf numFmtId="6" fontId="2" fillId="0" borderId="0" xfId="1" applyNumberFormat="1" applyFont="1" applyFill="1" applyBorder="1" applyAlignment="1" applyProtection="1">
      <alignment vertical="center"/>
    </xf>
    <xf numFmtId="6" fontId="7" fillId="0" borderId="0" xfId="1" applyNumberFormat="1" applyFont="1" applyFill="1" applyBorder="1" applyAlignment="1" applyProtection="1">
      <alignment vertical="center"/>
    </xf>
    <xf numFmtId="0" fontId="10" fillId="2" borderId="43" xfId="0" applyFont="1" applyFill="1" applyBorder="1" applyAlignment="1" applyProtection="1">
      <alignment vertical="center" shrinkToFit="1"/>
      <protection locked="0"/>
    </xf>
    <xf numFmtId="0" fontId="10" fillId="2" borderId="44" xfId="0" applyFont="1" applyFill="1" applyBorder="1" applyAlignment="1">
      <alignment horizontal="center" vertical="center" shrinkToFit="1"/>
    </xf>
    <xf numFmtId="0" fontId="10" fillId="2" borderId="45" xfId="0" applyFont="1" applyFill="1" applyBorder="1" applyAlignment="1">
      <alignment horizontal="center" vertical="center" shrinkToFit="1"/>
    </xf>
    <xf numFmtId="0" fontId="10" fillId="2" borderId="27" xfId="0" applyFont="1" applyFill="1" applyBorder="1" applyAlignment="1" applyProtection="1">
      <alignment vertical="center" shrinkToFit="1"/>
      <protection locked="0"/>
    </xf>
    <xf numFmtId="0" fontId="10" fillId="2" borderId="24" xfId="0" applyFont="1" applyFill="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0" xfId="0" applyFont="1" applyFill="1" applyAlignment="1" applyProtection="1">
      <alignment vertical="center" shrinkToFit="1"/>
      <protection locked="0"/>
    </xf>
    <xf numFmtId="0" fontId="10" fillId="2" borderId="1"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pplyProtection="1">
      <alignment vertical="center" shrinkToFit="1"/>
      <protection locked="0"/>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179" fontId="2" fillId="2" borderId="4" xfId="0" applyNumberFormat="1" applyFont="1" applyFill="1" applyBorder="1" applyAlignment="1">
      <alignment vertical="top" wrapText="1"/>
    </xf>
    <xf numFmtId="0" fontId="2" fillId="0" borderId="0" xfId="0" applyFont="1" applyAlignment="1">
      <alignment horizontal="center" vertical="center"/>
    </xf>
    <xf numFmtId="179" fontId="18" fillId="2" borderId="4" xfId="0" applyNumberFormat="1" applyFont="1" applyFill="1" applyBorder="1" applyAlignment="1">
      <alignment vertical="top" wrapText="1"/>
    </xf>
    <xf numFmtId="0" fontId="9" fillId="2" borderId="0" xfId="0" applyFont="1" applyFill="1" applyAlignment="1"/>
    <xf numFmtId="0" fontId="2" fillId="2" borderId="0" xfId="0" applyFont="1" applyFill="1" applyAlignment="1"/>
    <xf numFmtId="0" fontId="9" fillId="5" borderId="52" xfId="0" applyFont="1" applyFill="1" applyBorder="1" applyAlignment="1">
      <alignment horizontal="center" vertical="center" shrinkToFit="1"/>
    </xf>
    <xf numFmtId="0" fontId="18" fillId="2" borderId="0" xfId="0" applyFont="1" applyFill="1" applyAlignment="1">
      <alignment vertical="top" wrapText="1"/>
    </xf>
    <xf numFmtId="178" fontId="11" fillId="0" borderId="0" xfId="0" applyNumberFormat="1" applyFont="1">
      <alignment vertical="center"/>
    </xf>
    <xf numFmtId="0" fontId="18" fillId="0" borderId="0" xfId="0" applyFont="1" applyAlignment="1">
      <alignment vertical="top" wrapText="1"/>
    </xf>
    <xf numFmtId="0" fontId="2" fillId="2" borderId="1" xfId="0" applyFont="1" applyFill="1" applyBorder="1">
      <alignment vertical="center"/>
    </xf>
    <xf numFmtId="0" fontId="11" fillId="0" borderId="4" xfId="0" applyFont="1" applyBorder="1">
      <alignment vertical="center"/>
    </xf>
    <xf numFmtId="0" fontId="2" fillId="0" borderId="0" xfId="0" applyFont="1" applyAlignment="1">
      <alignment vertical="top"/>
    </xf>
    <xf numFmtId="0" fontId="2" fillId="2" borderId="0" xfId="0" applyFont="1" applyFill="1" applyAlignment="1">
      <alignment vertical="top"/>
    </xf>
    <xf numFmtId="0" fontId="16" fillId="0" borderId="0" xfId="0" applyFont="1" applyAlignment="1">
      <alignment vertical="center" wrapText="1"/>
    </xf>
    <xf numFmtId="0" fontId="16" fillId="2" borderId="0" xfId="0" applyFont="1" applyFill="1" applyAlignment="1">
      <alignment vertical="center" wrapText="1"/>
    </xf>
    <xf numFmtId="0" fontId="19" fillId="0" borderId="0" xfId="0" applyFont="1" applyAlignment="1">
      <alignment vertical="center" wrapText="1"/>
    </xf>
    <xf numFmtId="0" fontId="19" fillId="2" borderId="0" xfId="0" applyFont="1" applyFill="1" applyAlignment="1">
      <alignment vertical="center" wrapText="1"/>
    </xf>
    <xf numFmtId="0" fontId="11" fillId="0" borderId="6" xfId="0" applyFont="1" applyBorder="1" applyAlignment="1">
      <alignment horizontal="center" vertical="center"/>
    </xf>
    <xf numFmtId="178" fontId="11" fillId="0" borderId="4" xfId="0" applyNumberFormat="1" applyFont="1" applyBorder="1" applyAlignment="1">
      <alignment horizontal="center" vertical="center"/>
    </xf>
    <xf numFmtId="178" fontId="11" fillId="0" borderId="0" xfId="0" applyNumberFormat="1" applyFont="1" applyAlignment="1">
      <alignment horizontal="center" vertical="center"/>
    </xf>
    <xf numFmtId="56" fontId="16" fillId="2" borderId="0" xfId="0" applyNumberFormat="1" applyFont="1" applyFill="1" applyAlignment="1">
      <alignment vertical="center" wrapText="1"/>
    </xf>
    <xf numFmtId="0" fontId="2" fillId="0" borderId="0" xfId="0" applyFont="1" applyAlignment="1">
      <alignment vertical="center" wrapText="1"/>
    </xf>
    <xf numFmtId="0" fontId="20" fillId="2" borderId="0" xfId="0" applyFont="1" applyFill="1" applyAlignment="1">
      <alignment vertical="center" wrapText="1"/>
    </xf>
    <xf numFmtId="0" fontId="2" fillId="2" borderId="0" xfId="0" applyFont="1" applyFill="1" applyAlignment="1">
      <alignment horizontal="left" vertical="top"/>
    </xf>
    <xf numFmtId="0" fontId="9" fillId="5" borderId="57" xfId="0" applyFont="1" applyFill="1" applyBorder="1" applyAlignment="1">
      <alignment horizontal="center" vertical="center" shrinkToFit="1"/>
    </xf>
    <xf numFmtId="56" fontId="10" fillId="2" borderId="52" xfId="0" applyNumberFormat="1" applyFont="1" applyFill="1" applyBorder="1" applyAlignment="1">
      <alignment horizontal="center" vertical="center" shrinkToFit="1"/>
    </xf>
    <xf numFmtId="20" fontId="2" fillId="2" borderId="0" xfId="0" applyNumberFormat="1" applyFont="1" applyFill="1">
      <alignment vertical="center"/>
    </xf>
    <xf numFmtId="56" fontId="10" fillId="2" borderId="66" xfId="0" applyNumberFormat="1" applyFont="1" applyFill="1" applyBorder="1" applyAlignment="1">
      <alignment horizontal="center" vertical="center" shrinkToFit="1"/>
    </xf>
    <xf numFmtId="0" fontId="20" fillId="0" borderId="0" xfId="0" applyFont="1" applyAlignment="1">
      <alignment vertical="center" wrapText="1"/>
    </xf>
    <xf numFmtId="0" fontId="24" fillId="2" borderId="0" xfId="0" applyFont="1" applyFill="1">
      <alignment vertical="center"/>
    </xf>
    <xf numFmtId="38" fontId="2" fillId="2" borderId="7" xfId="1" applyFont="1" applyFill="1" applyBorder="1" applyProtection="1">
      <alignment vertical="center"/>
    </xf>
    <xf numFmtId="0" fontId="2" fillId="2" borderId="9" xfId="0" applyFont="1" applyFill="1" applyBorder="1">
      <alignment vertical="center"/>
    </xf>
    <xf numFmtId="38" fontId="2" fillId="2" borderId="10" xfId="1" applyFont="1" applyFill="1" applyBorder="1" applyProtection="1">
      <alignment vertical="center"/>
    </xf>
    <xf numFmtId="0" fontId="10" fillId="8" borderId="10" xfId="0" applyFont="1" applyFill="1" applyBorder="1" applyAlignment="1" applyProtection="1">
      <alignment vertical="center" shrinkToFit="1"/>
      <protection locked="0"/>
    </xf>
    <xf numFmtId="0" fontId="2" fillId="2" borderId="8" xfId="0" applyFont="1" applyFill="1" applyBorder="1">
      <alignment vertical="center"/>
    </xf>
    <xf numFmtId="0" fontId="2" fillId="2" borderId="12" xfId="0" applyFont="1" applyFill="1" applyBorder="1">
      <alignment vertical="center"/>
    </xf>
    <xf numFmtId="0" fontId="10" fillId="8" borderId="12" xfId="0" applyFont="1" applyFill="1" applyBorder="1" applyAlignment="1" applyProtection="1">
      <alignment vertical="center" shrinkToFit="1"/>
      <protection locked="0"/>
    </xf>
    <xf numFmtId="0" fontId="2" fillId="2" borderId="10" xfId="0" applyFont="1" applyFill="1" applyBorder="1">
      <alignment vertical="center"/>
    </xf>
    <xf numFmtId="0" fontId="2" fillId="2" borderId="41" xfId="0" applyFont="1" applyFill="1" applyBorder="1">
      <alignment vertical="center"/>
    </xf>
    <xf numFmtId="0" fontId="11" fillId="0" borderId="0" xfId="0" applyFont="1">
      <alignment vertical="center"/>
    </xf>
    <xf numFmtId="38" fontId="2" fillId="2" borderId="36" xfId="1" applyFont="1" applyFill="1" applyBorder="1" applyProtection="1">
      <alignment vertical="center"/>
    </xf>
    <xf numFmtId="0" fontId="2" fillId="2" borderId="18" xfId="0" applyFont="1" applyFill="1" applyBorder="1">
      <alignment vertical="center"/>
    </xf>
    <xf numFmtId="38" fontId="2" fillId="2" borderId="3" xfId="1" applyFont="1" applyFill="1" applyBorder="1" applyProtection="1">
      <alignment vertical="center"/>
    </xf>
    <xf numFmtId="0" fontId="10" fillId="8" borderId="3" xfId="0" applyFont="1" applyFill="1" applyBorder="1" applyAlignment="1" applyProtection="1">
      <alignment vertical="center" shrinkToFit="1"/>
      <protection locked="0"/>
    </xf>
    <xf numFmtId="0" fontId="2" fillId="2" borderId="16" xfId="0" applyFont="1" applyFill="1" applyBorder="1">
      <alignment vertical="center"/>
    </xf>
    <xf numFmtId="0" fontId="2" fillId="2" borderId="17" xfId="0" applyFont="1" applyFill="1" applyBorder="1">
      <alignment vertical="center"/>
    </xf>
    <xf numFmtId="0" fontId="10" fillId="8" borderId="17" xfId="0" applyFont="1" applyFill="1" applyBorder="1" applyAlignment="1" applyProtection="1">
      <alignment vertical="center" shrinkToFit="1"/>
      <protection locked="0"/>
    </xf>
    <xf numFmtId="0" fontId="2" fillId="2" borderId="15" xfId="0" applyFont="1" applyFill="1" applyBorder="1">
      <alignment vertical="center"/>
    </xf>
    <xf numFmtId="0" fontId="2" fillId="2" borderId="19" xfId="0" applyFont="1" applyFill="1" applyBorder="1">
      <alignment vertical="center"/>
    </xf>
    <xf numFmtId="0" fontId="10" fillId="2" borderId="70" xfId="0" applyFont="1" applyFill="1" applyBorder="1">
      <alignment vertical="center"/>
    </xf>
    <xf numFmtId="0" fontId="2" fillId="0" borderId="12" xfId="0" applyFont="1" applyBorder="1">
      <alignment vertical="center"/>
    </xf>
    <xf numFmtId="0" fontId="10" fillId="0" borderId="0" xfId="0" applyFont="1" applyAlignment="1" applyProtection="1">
      <alignment vertical="center" shrinkToFit="1"/>
      <protection locked="0"/>
    </xf>
    <xf numFmtId="0" fontId="25" fillId="0" borderId="0" xfId="0" applyFont="1" applyAlignment="1">
      <alignment vertical="top" textRotation="255"/>
    </xf>
    <xf numFmtId="0" fontId="7" fillId="2" borderId="0" xfId="0" applyFont="1" applyFill="1" applyAlignment="1">
      <alignment horizontal="right" vertical="center"/>
    </xf>
    <xf numFmtId="0" fontId="29" fillId="0" borderId="0" xfId="4" applyFont="1">
      <alignment vertical="center"/>
    </xf>
    <xf numFmtId="0" fontId="31" fillId="0" borderId="0" xfId="4" applyFont="1" applyAlignment="1">
      <alignment horizontal="center" vertical="center"/>
    </xf>
    <xf numFmtId="0" fontId="32" fillId="0" borderId="0" xfId="4" applyFont="1">
      <alignment vertical="center"/>
    </xf>
    <xf numFmtId="0" fontId="31" fillId="0" borderId="0" xfId="4" applyFont="1">
      <alignment vertical="center"/>
    </xf>
    <xf numFmtId="0" fontId="31" fillId="0" borderId="0" xfId="4" applyFont="1" applyAlignment="1">
      <alignment horizontal="left" vertical="center"/>
    </xf>
    <xf numFmtId="0" fontId="31" fillId="0" borderId="0" xfId="4" applyFont="1" applyAlignment="1">
      <alignment horizontal="right" vertical="center"/>
    </xf>
    <xf numFmtId="0" fontId="31" fillId="0" borderId="73" xfId="4" applyFont="1" applyBorder="1" applyAlignment="1">
      <alignment horizontal="center" vertical="center" shrinkToFit="1"/>
    </xf>
    <xf numFmtId="179" fontId="31" fillId="0" borderId="5" xfId="4" applyNumberFormat="1" applyFont="1" applyBorder="1" applyAlignment="1">
      <alignment horizontal="right" vertical="center"/>
    </xf>
    <xf numFmtId="0" fontId="33" fillId="0" borderId="73" xfId="4" applyFont="1" applyBorder="1" applyAlignment="1">
      <alignment horizontal="left" vertical="center" wrapText="1"/>
    </xf>
    <xf numFmtId="0" fontId="31" fillId="0" borderId="75" xfId="4" applyFont="1" applyBorder="1" applyAlignment="1">
      <alignment horizontal="center" vertical="center" shrinkToFit="1"/>
    </xf>
    <xf numFmtId="0" fontId="33" fillId="0" borderId="76" xfId="4" applyFont="1" applyBorder="1" applyAlignment="1">
      <alignment vertical="center" wrapText="1"/>
    </xf>
    <xf numFmtId="0" fontId="33" fillId="0" borderId="5" xfId="4" applyFont="1" applyBorder="1">
      <alignment vertical="center"/>
    </xf>
    <xf numFmtId="0" fontId="33" fillId="0" borderId="77" xfId="4" applyFont="1" applyBorder="1">
      <alignment vertical="center"/>
    </xf>
    <xf numFmtId="0" fontId="33" fillId="0" borderId="78" xfId="4" applyFont="1" applyBorder="1">
      <alignment vertical="center"/>
    </xf>
    <xf numFmtId="0" fontId="33" fillId="0" borderId="75" xfId="4" applyFont="1" applyBorder="1">
      <alignment vertical="center"/>
    </xf>
    <xf numFmtId="0" fontId="31" fillId="0" borderId="5" xfId="4" applyFont="1" applyBorder="1" applyAlignment="1">
      <alignment horizontal="center" vertical="center" shrinkToFit="1"/>
    </xf>
    <xf numFmtId="0" fontId="33" fillId="0" borderId="73" xfId="4" applyFont="1" applyBorder="1" applyAlignment="1">
      <alignment vertical="center" wrapText="1"/>
    </xf>
    <xf numFmtId="0" fontId="31" fillId="0" borderId="76" xfId="4" applyFont="1" applyBorder="1" applyAlignment="1">
      <alignment horizontal="center" vertical="center" shrinkToFit="1"/>
    </xf>
    <xf numFmtId="0" fontId="31" fillId="0" borderId="0" xfId="4" applyFont="1" applyAlignment="1">
      <alignment horizontal="center" vertical="center" shrinkToFit="1"/>
    </xf>
    <xf numFmtId="179" fontId="31" fillId="0" borderId="0" xfId="4" applyNumberFormat="1" applyFont="1" applyAlignment="1">
      <alignment horizontal="right" vertical="center"/>
    </xf>
    <xf numFmtId="0" fontId="35" fillId="0" borderId="0" xfId="4" applyFont="1" applyAlignment="1">
      <alignment vertical="center" wrapText="1"/>
    </xf>
    <xf numFmtId="0" fontId="35" fillId="0" borderId="0" xfId="4" applyFont="1">
      <alignment vertical="center"/>
    </xf>
    <xf numFmtId="0" fontId="40" fillId="0" borderId="0" xfId="0" applyFont="1">
      <alignment vertical="center"/>
    </xf>
    <xf numFmtId="0" fontId="31" fillId="0" borderId="4" xfId="4" applyFont="1" applyBorder="1">
      <alignment vertical="center"/>
    </xf>
    <xf numFmtId="179" fontId="31" fillId="0" borderId="4" xfId="4" applyNumberFormat="1" applyFont="1" applyBorder="1">
      <alignment vertical="center"/>
    </xf>
    <xf numFmtId="0" fontId="33" fillId="0" borderId="4" xfId="4" applyFont="1" applyBorder="1" applyAlignment="1">
      <alignment vertical="center" wrapText="1" shrinkToFit="1"/>
    </xf>
    <xf numFmtId="0" fontId="33" fillId="0" borderId="5" xfId="4" applyFont="1" applyBorder="1" applyAlignment="1">
      <alignment vertical="center" wrapText="1" shrinkToFit="1"/>
    </xf>
    <xf numFmtId="179" fontId="31" fillId="0" borderId="0" xfId="4" applyNumberFormat="1" applyFont="1">
      <alignment vertical="center"/>
    </xf>
    <xf numFmtId="0" fontId="31" fillId="0" borderId="0" xfId="4" applyFont="1" applyAlignment="1">
      <alignment vertical="center" wrapText="1" shrinkToFit="1"/>
    </xf>
    <xf numFmtId="0" fontId="31" fillId="0" borderId="73" xfId="4" applyFont="1" applyBorder="1">
      <alignment vertical="center"/>
    </xf>
    <xf numFmtId="179" fontId="31" fillId="0" borderId="73" xfId="4" applyNumberFormat="1" applyFont="1" applyBorder="1">
      <alignment vertical="center"/>
    </xf>
    <xf numFmtId="0" fontId="33" fillId="0" borderId="73" xfId="4" applyFont="1" applyBorder="1" applyAlignment="1">
      <alignment vertical="center" wrapText="1" shrinkToFit="1"/>
    </xf>
    <xf numFmtId="0" fontId="31" fillId="0" borderId="76" xfId="4" applyFont="1" applyBorder="1">
      <alignment vertical="center"/>
    </xf>
    <xf numFmtId="179" fontId="31" fillId="0" borderId="77" xfId="4" applyNumberFormat="1" applyFont="1" applyBorder="1">
      <alignment vertical="center"/>
    </xf>
    <xf numFmtId="0" fontId="33" fillId="0" borderId="77" xfId="4" applyFont="1" applyBorder="1" applyAlignment="1">
      <alignment vertical="center" wrapText="1" shrinkToFit="1"/>
    </xf>
    <xf numFmtId="179" fontId="31" fillId="0" borderId="76" xfId="4" applyNumberFormat="1" applyFont="1" applyBorder="1">
      <alignment vertical="center"/>
    </xf>
    <xf numFmtId="0" fontId="33" fillId="0" borderId="76" xfId="4" applyFont="1" applyBorder="1" applyAlignment="1">
      <alignment vertical="center" wrapText="1" shrinkToFit="1"/>
    </xf>
    <xf numFmtId="0" fontId="28" fillId="0" borderId="76" xfId="4" applyBorder="1">
      <alignment vertical="center"/>
    </xf>
    <xf numFmtId="179" fontId="31" fillId="0" borderId="4" xfId="4" applyNumberFormat="1" applyFont="1" applyBorder="1" applyAlignment="1">
      <alignment horizontal="right" vertical="center"/>
    </xf>
    <xf numFmtId="0" fontId="33" fillId="0" borderId="4" xfId="4" applyFont="1" applyBorder="1" applyAlignment="1">
      <alignment vertical="center" wrapText="1"/>
    </xf>
    <xf numFmtId="0" fontId="31" fillId="0" borderId="4" xfId="4" applyFont="1" applyBorder="1" applyAlignment="1">
      <alignment horizontal="center" vertical="center"/>
    </xf>
    <xf numFmtId="0" fontId="31" fillId="0" borderId="6" xfId="4" applyFont="1" applyBorder="1" applyAlignment="1">
      <alignment horizontal="left" vertical="center"/>
    </xf>
    <xf numFmtId="0" fontId="31" fillId="0" borderId="24" xfId="4" applyFont="1" applyBorder="1" applyAlignment="1">
      <alignment horizontal="left" vertical="center"/>
    </xf>
    <xf numFmtId="0" fontId="31" fillId="0" borderId="4" xfId="4" applyFont="1" applyBorder="1" applyAlignment="1">
      <alignment horizontal="left" vertical="center"/>
    </xf>
    <xf numFmtId="0" fontId="31" fillId="0" borderId="4" xfId="4" applyFont="1" applyBorder="1">
      <alignment vertical="center"/>
    </xf>
    <xf numFmtId="0" fontId="31" fillId="0" borderId="5" xfId="4" applyFont="1" applyBorder="1">
      <alignment vertical="center"/>
    </xf>
    <xf numFmtId="0" fontId="31" fillId="0" borderId="77" xfId="4" applyFont="1" applyBorder="1">
      <alignment vertical="center"/>
    </xf>
    <xf numFmtId="0" fontId="31" fillId="0" borderId="74" xfId="4" applyFont="1" applyBorder="1">
      <alignment vertical="center"/>
    </xf>
    <xf numFmtId="0" fontId="28" fillId="0" borderId="74" xfId="4" applyBorder="1">
      <alignment vertical="center"/>
    </xf>
    <xf numFmtId="0" fontId="31" fillId="0" borderId="5" xfId="4" applyFont="1" applyBorder="1" applyAlignment="1">
      <alignment horizontal="center" vertical="center" wrapText="1"/>
    </xf>
    <xf numFmtId="0" fontId="31" fillId="0" borderId="74" xfId="4" applyFont="1" applyBorder="1" applyAlignment="1">
      <alignment horizontal="center" vertical="center"/>
    </xf>
    <xf numFmtId="179" fontId="31" fillId="0" borderId="5" xfId="4" applyNumberFormat="1" applyFont="1" applyBorder="1" applyAlignment="1">
      <alignment horizontal="right" vertical="center"/>
    </xf>
    <xf numFmtId="179" fontId="31" fillId="0" borderId="74" xfId="4" applyNumberFormat="1" applyFont="1" applyBorder="1" applyAlignment="1">
      <alignment horizontal="right" vertical="center"/>
    </xf>
    <xf numFmtId="0" fontId="31" fillId="0" borderId="77" xfId="4" applyFont="1" applyBorder="1" applyAlignment="1">
      <alignment horizontal="center" vertical="center" wrapText="1"/>
    </xf>
    <xf numFmtId="0" fontId="31" fillId="0" borderId="74" xfId="4" applyFont="1" applyBorder="1" applyAlignment="1">
      <alignment horizontal="center" vertical="center" wrapText="1"/>
    </xf>
    <xf numFmtId="0" fontId="31" fillId="0" borderId="5" xfId="4" applyFont="1" applyBorder="1" applyAlignment="1">
      <alignment horizontal="center" vertical="center"/>
    </xf>
    <xf numFmtId="0" fontId="31" fillId="0" borderId="77" xfId="4" applyFont="1" applyBorder="1" applyAlignment="1">
      <alignment horizontal="center" vertical="center"/>
    </xf>
    <xf numFmtId="0" fontId="31" fillId="0" borderId="75" xfId="4" applyFont="1" applyBorder="1" applyAlignment="1">
      <alignment horizontal="center" vertical="center"/>
    </xf>
    <xf numFmtId="179" fontId="31" fillId="0" borderId="5" xfId="4" applyNumberFormat="1" applyFont="1" applyBorder="1" applyAlignment="1">
      <alignment horizontal="center" vertical="center"/>
    </xf>
    <xf numFmtId="179" fontId="31" fillId="0" borderId="77" xfId="4" applyNumberFormat="1" applyFont="1" applyBorder="1" applyAlignment="1">
      <alignment horizontal="center" vertical="center"/>
    </xf>
    <xf numFmtId="179" fontId="31" fillId="0" borderId="74" xfId="4" applyNumberFormat="1" applyFont="1" applyBorder="1" applyAlignment="1">
      <alignment horizontal="center" vertical="center"/>
    </xf>
    <xf numFmtId="0" fontId="31" fillId="0" borderId="78" xfId="4" applyFont="1" applyBorder="1" applyAlignment="1">
      <alignment horizontal="center" vertical="center"/>
    </xf>
    <xf numFmtId="0" fontId="38" fillId="0" borderId="0" xfId="0" applyFont="1" applyAlignment="1">
      <alignment horizontal="left" vertical="center" wrapText="1" shrinkToFit="1"/>
    </xf>
    <xf numFmtId="0" fontId="31" fillId="0" borderId="79" xfId="4" applyFont="1" applyBorder="1" applyAlignment="1">
      <alignment horizontal="left" vertical="center"/>
    </xf>
    <xf numFmtId="0" fontId="31" fillId="0" borderId="48" xfId="4" applyFont="1" applyBorder="1" applyAlignment="1">
      <alignment horizontal="left" vertical="center"/>
    </xf>
    <xf numFmtId="14" fontId="27" fillId="0" borderId="0" xfId="0" applyNumberFormat="1" applyFont="1" applyAlignment="1">
      <alignment horizontal="center" vertical="center"/>
    </xf>
    <xf numFmtId="0" fontId="7" fillId="2" borderId="0" xfId="0" applyFont="1" applyFill="1" applyAlignment="1">
      <alignment horizontal="right" vertical="center"/>
    </xf>
    <xf numFmtId="181" fontId="10" fillId="2" borderId="16" xfId="0" applyNumberFormat="1" applyFont="1" applyFill="1" applyBorder="1" applyAlignment="1" applyProtection="1">
      <alignment horizontal="center" vertical="center" shrinkToFit="1"/>
      <protection locked="0"/>
    </xf>
    <xf numFmtId="181" fontId="10" fillId="2" borderId="67" xfId="0" applyNumberFormat="1" applyFont="1" applyFill="1" applyBorder="1" applyAlignment="1" applyProtection="1">
      <alignment horizontal="center" vertical="center" shrinkToFit="1"/>
      <protection locked="0"/>
    </xf>
    <xf numFmtId="0" fontId="10" fillId="2" borderId="55"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70" xfId="0" applyFont="1" applyFill="1" applyBorder="1" applyAlignment="1">
      <alignment horizontal="center" vertical="center"/>
    </xf>
    <xf numFmtId="0" fontId="10" fillId="2" borderId="71" xfId="0" applyFont="1" applyFill="1" applyBorder="1" applyAlignment="1">
      <alignment horizontal="center" vertical="center"/>
    </xf>
    <xf numFmtId="0" fontId="10" fillId="2" borderId="72" xfId="0" applyFont="1" applyFill="1" applyBorder="1" applyAlignment="1">
      <alignment horizontal="center" vertical="center"/>
    </xf>
    <xf numFmtId="181" fontId="10" fillId="2" borderId="55" xfId="0" applyNumberFormat="1" applyFont="1" applyFill="1" applyBorder="1" applyAlignment="1">
      <alignment horizontal="center" vertical="center"/>
    </xf>
    <xf numFmtId="181" fontId="10" fillId="2" borderId="59" xfId="0" applyNumberFormat="1" applyFont="1" applyFill="1" applyBorder="1" applyAlignment="1">
      <alignment horizontal="center" vertical="center"/>
    </xf>
    <xf numFmtId="6" fontId="10" fillId="2" borderId="55" xfId="2" applyFont="1" applyFill="1" applyBorder="1" applyAlignment="1">
      <alignment horizontal="center" vertical="center"/>
    </xf>
    <xf numFmtId="6" fontId="10" fillId="2" borderId="59" xfId="2" applyFont="1" applyFill="1" applyBorder="1" applyAlignment="1">
      <alignment horizontal="center" vertical="center"/>
    </xf>
    <xf numFmtId="6" fontId="10" fillId="2" borderId="70" xfId="2" applyFont="1" applyFill="1" applyBorder="1" applyAlignment="1">
      <alignment horizontal="center" vertical="center"/>
    </xf>
    <xf numFmtId="0" fontId="2" fillId="0" borderId="0" xfId="0" applyFont="1" applyAlignment="1">
      <alignment horizontal="center" vertical="center" textRotation="255"/>
    </xf>
    <xf numFmtId="56" fontId="10" fillId="2" borderId="53" xfId="0" applyNumberFormat="1" applyFont="1" applyFill="1" applyBorder="1" applyAlignment="1" applyProtection="1">
      <alignment horizontal="center" vertical="center" shrinkToFit="1"/>
      <protection locked="0"/>
    </xf>
    <xf numFmtId="56" fontId="10" fillId="2" borderId="60" xfId="0" applyNumberFormat="1" applyFont="1" applyFill="1" applyBorder="1" applyAlignment="1" applyProtection="1">
      <alignment horizontal="center" vertical="center" shrinkToFit="1"/>
      <protection locked="0"/>
    </xf>
    <xf numFmtId="56" fontId="10" fillId="2" borderId="36" xfId="0" applyNumberFormat="1" applyFont="1" applyFill="1" applyBorder="1" applyAlignment="1" applyProtection="1">
      <alignment horizontal="center" vertical="center" shrinkToFit="1"/>
      <protection locked="0"/>
    </xf>
    <xf numFmtId="56" fontId="10" fillId="2" borderId="37" xfId="0" applyNumberFormat="1" applyFont="1" applyFill="1" applyBorder="1" applyAlignment="1" applyProtection="1">
      <alignment horizontal="center" vertical="center" shrinkToFit="1"/>
      <protection locked="0"/>
    </xf>
    <xf numFmtId="56" fontId="10" fillId="2" borderId="9" xfId="0" applyNumberFormat="1" applyFont="1" applyFill="1" applyBorder="1" applyAlignment="1">
      <alignment horizontal="center" vertical="center" shrinkToFit="1"/>
    </xf>
    <xf numFmtId="56" fontId="10" fillId="2" borderId="8" xfId="0" applyNumberFormat="1" applyFont="1" applyFill="1" applyBorder="1" applyAlignment="1">
      <alignment horizontal="center" vertical="center" shrinkToFit="1"/>
    </xf>
    <xf numFmtId="20" fontId="10" fillId="2" borderId="9" xfId="0" applyNumberFormat="1" applyFont="1" applyFill="1" applyBorder="1" applyAlignment="1" applyProtection="1">
      <alignment horizontal="center" vertical="center" shrinkToFit="1"/>
      <protection locked="0"/>
    </xf>
    <xf numFmtId="20" fontId="10" fillId="2" borderId="8" xfId="0" applyNumberFormat="1" applyFont="1" applyFill="1" applyBorder="1" applyAlignment="1" applyProtection="1">
      <alignment horizontal="center" vertical="center" shrinkToFit="1"/>
      <protection locked="0"/>
    </xf>
    <xf numFmtId="20" fontId="10" fillId="2" borderId="41" xfId="0" applyNumberFormat="1" applyFont="1" applyFill="1" applyBorder="1" applyAlignment="1" applyProtection="1">
      <alignment horizontal="center" vertical="center" shrinkToFit="1"/>
      <protection locked="0"/>
    </xf>
    <xf numFmtId="56" fontId="10" fillId="2" borderId="16" xfId="0" applyNumberFormat="1" applyFont="1" applyFill="1" applyBorder="1" applyAlignment="1">
      <alignment horizontal="center" vertical="center" shrinkToFit="1"/>
    </xf>
    <xf numFmtId="56" fontId="10" fillId="2" borderId="15" xfId="0" applyNumberFormat="1" applyFont="1" applyFill="1" applyBorder="1" applyAlignment="1">
      <alignment horizontal="center" vertical="center" shrinkToFit="1"/>
    </xf>
    <xf numFmtId="181" fontId="10" fillId="2" borderId="15" xfId="0" applyNumberFormat="1" applyFont="1" applyFill="1" applyBorder="1" applyAlignment="1" applyProtection="1">
      <alignment horizontal="center" vertical="center" shrinkToFit="1"/>
      <protection locked="0"/>
    </xf>
    <xf numFmtId="0" fontId="26" fillId="0" borderId="0" xfId="0" applyFont="1" applyAlignment="1">
      <alignment horizontal="center" vertical="center"/>
    </xf>
    <xf numFmtId="38" fontId="10" fillId="2" borderId="29" xfId="1" applyFont="1" applyFill="1" applyBorder="1" applyAlignment="1" applyProtection="1">
      <alignment horizontal="center" vertical="center" shrinkToFit="1"/>
    </xf>
    <xf numFmtId="5" fontId="10" fillId="7" borderId="4" xfId="0" applyNumberFormat="1" applyFont="1" applyFill="1" applyBorder="1" applyAlignment="1">
      <alignment horizontal="center" vertical="center" shrinkToFit="1"/>
    </xf>
    <xf numFmtId="5" fontId="10" fillId="7" borderId="25" xfId="0" applyNumberFormat="1" applyFont="1" applyFill="1" applyBorder="1" applyAlignment="1">
      <alignment horizontal="center" vertical="center" shrinkToFit="1"/>
    </xf>
    <xf numFmtId="0" fontId="9" fillId="2" borderId="66" xfId="0" applyFont="1" applyFill="1" applyBorder="1" applyAlignment="1">
      <alignment horizontal="center" vertical="center"/>
    </xf>
    <xf numFmtId="6" fontId="9" fillId="2" borderId="66" xfId="2" applyFont="1" applyFill="1" applyBorder="1" applyAlignment="1" applyProtection="1">
      <alignment horizontal="center" vertical="center"/>
    </xf>
    <xf numFmtId="6" fontId="9" fillId="2" borderId="69" xfId="2" applyFont="1" applyFill="1" applyBorder="1" applyAlignment="1" applyProtection="1">
      <alignment horizontal="center" vertical="center"/>
    </xf>
    <xf numFmtId="0" fontId="9" fillId="2" borderId="68" xfId="0" applyFont="1" applyFill="1" applyBorder="1" applyAlignment="1">
      <alignment horizontal="center" vertical="center"/>
    </xf>
    <xf numFmtId="56" fontId="10" fillId="5" borderId="50" xfId="0" applyNumberFormat="1" applyFont="1" applyFill="1" applyBorder="1" applyAlignment="1">
      <alignment horizontal="center" vertical="center" shrinkToFit="1"/>
    </xf>
    <xf numFmtId="56" fontId="10" fillId="5" borderId="39" xfId="0" applyNumberFormat="1" applyFont="1" applyFill="1" applyBorder="1" applyAlignment="1">
      <alignment horizontal="center" vertical="center" shrinkToFit="1"/>
    </xf>
    <xf numFmtId="180" fontId="8" fillId="7" borderId="38" xfId="0" applyNumberFormat="1" applyFont="1" applyFill="1" applyBorder="1" applyAlignment="1">
      <alignment horizontal="center" vertical="center" shrinkToFit="1"/>
    </xf>
    <xf numFmtId="180" fontId="8" fillId="7" borderId="39" xfId="0" applyNumberFormat="1" applyFont="1" applyFill="1" applyBorder="1" applyAlignment="1">
      <alignment horizontal="center" vertical="center" shrinkToFit="1"/>
    </xf>
    <xf numFmtId="180" fontId="8" fillId="7" borderId="40" xfId="0" applyNumberFormat="1" applyFont="1" applyFill="1" applyBorder="1" applyAlignment="1">
      <alignment horizontal="center" vertical="center" shrinkToFit="1"/>
    </xf>
    <xf numFmtId="0" fontId="9" fillId="5" borderId="55" xfId="0" applyFont="1" applyFill="1" applyBorder="1" applyAlignment="1">
      <alignment horizontal="center" vertical="center"/>
    </xf>
    <xf numFmtId="0" fontId="9" fillId="5" borderId="56" xfId="0" applyFont="1" applyFill="1" applyBorder="1" applyAlignment="1">
      <alignment horizontal="center" vertical="center"/>
    </xf>
    <xf numFmtId="0" fontId="22" fillId="5" borderId="58" xfId="0" applyFont="1" applyFill="1" applyBorder="1" applyAlignment="1">
      <alignment horizontal="center" vertical="center" shrinkToFit="1"/>
    </xf>
    <xf numFmtId="0" fontId="9" fillId="5" borderId="59" xfId="0" applyFont="1" applyFill="1" applyBorder="1" applyAlignment="1">
      <alignment horizontal="center" vertical="center" shrinkToFit="1"/>
    </xf>
    <xf numFmtId="0" fontId="9" fillId="5" borderId="56" xfId="0" applyFont="1" applyFill="1" applyBorder="1" applyAlignment="1">
      <alignment horizontal="center" vertical="center" shrinkToFit="1"/>
    </xf>
    <xf numFmtId="0" fontId="10" fillId="5" borderId="53" xfId="0" applyFont="1" applyFill="1" applyBorder="1" applyAlignment="1">
      <alignment horizontal="center" vertical="center"/>
    </xf>
    <xf numFmtId="0" fontId="10" fillId="5" borderId="12" xfId="0" applyFont="1" applyFill="1" applyBorder="1" applyAlignment="1">
      <alignment horizontal="center" vertical="center"/>
    </xf>
    <xf numFmtId="0" fontId="10" fillId="5" borderId="60" xfId="0" applyFont="1" applyFill="1" applyBorder="1" applyAlignment="1">
      <alignment horizontal="center" vertical="center"/>
    </xf>
    <xf numFmtId="0" fontId="10" fillId="5" borderId="61" xfId="0" applyFont="1" applyFill="1" applyBorder="1" applyAlignment="1">
      <alignment horizontal="center" vertical="center"/>
    </xf>
    <xf numFmtId="0" fontId="10" fillId="5" borderId="62" xfId="0" applyFont="1" applyFill="1" applyBorder="1" applyAlignment="1">
      <alignment horizontal="center" vertical="center"/>
    </xf>
    <xf numFmtId="0" fontId="10" fillId="5" borderId="63" xfId="0" applyFont="1" applyFill="1" applyBorder="1" applyAlignment="1">
      <alignment horizontal="center" vertical="center"/>
    </xf>
    <xf numFmtId="6" fontId="23" fillId="0" borderId="11" xfId="0" applyNumberFormat="1"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64" xfId="0" applyFont="1" applyBorder="1" applyAlignment="1">
      <alignment horizontal="center" vertical="center" shrinkToFit="1"/>
    </xf>
    <xf numFmtId="0" fontId="23" fillId="0" borderId="62" xfId="0" applyFont="1" applyBorder="1" applyAlignment="1">
      <alignment horizontal="center" vertical="center" shrinkToFit="1"/>
    </xf>
    <xf numFmtId="0" fontId="23" fillId="0" borderId="65" xfId="0" applyFont="1" applyBorder="1" applyAlignment="1">
      <alignment horizontal="center" vertical="center" shrinkToFit="1"/>
    </xf>
    <xf numFmtId="56" fontId="10" fillId="2" borderId="42" xfId="0" applyNumberFormat="1" applyFont="1" applyFill="1" applyBorder="1" applyAlignment="1" applyProtection="1">
      <alignment horizontal="center" vertical="center" shrinkToFit="1"/>
      <protection locked="0"/>
    </xf>
    <xf numFmtId="56" fontId="10" fillId="2" borderId="24" xfId="0" applyNumberFormat="1" applyFont="1" applyFill="1" applyBorder="1" applyAlignment="1" applyProtection="1">
      <alignment horizontal="center" vertical="center" shrinkToFit="1"/>
      <protection locked="0"/>
    </xf>
    <xf numFmtId="20" fontId="10" fillId="2" borderId="6" xfId="0" applyNumberFormat="1" applyFont="1" applyFill="1" applyBorder="1" applyAlignment="1" applyProtection="1">
      <alignment horizontal="center" vertical="center" shrinkToFit="1"/>
      <protection locked="0"/>
    </xf>
    <xf numFmtId="20" fontId="10" fillId="2" borderId="24" xfId="0" applyNumberFormat="1"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left" vertical="center" shrinkToFit="1"/>
      <protection locked="0"/>
    </xf>
    <xf numFmtId="0" fontId="10" fillId="2" borderId="27" xfId="0" applyFont="1" applyFill="1" applyBorder="1" applyAlignment="1" applyProtection="1">
      <alignment horizontal="left" vertical="center" shrinkToFit="1"/>
      <protection locked="0"/>
    </xf>
    <xf numFmtId="0" fontId="10" fillId="2" borderId="24" xfId="0" applyFont="1" applyFill="1" applyBorder="1" applyAlignment="1" applyProtection="1">
      <alignment horizontal="left" vertical="center" shrinkToFit="1"/>
      <protection locked="0"/>
    </xf>
    <xf numFmtId="0" fontId="15" fillId="2" borderId="4" xfId="0" applyFont="1" applyFill="1" applyBorder="1" applyAlignment="1" applyProtection="1">
      <alignment horizontal="center" vertical="center" shrinkToFit="1"/>
      <protection locked="0"/>
    </xf>
    <xf numFmtId="38" fontId="10" fillId="2" borderId="4" xfId="1" applyFont="1" applyFill="1" applyBorder="1" applyAlignment="1" applyProtection="1">
      <alignment horizontal="center" vertical="center" shrinkToFit="1"/>
    </xf>
    <xf numFmtId="0" fontId="10" fillId="2" borderId="30" xfId="0" applyFont="1" applyFill="1" applyBorder="1" applyAlignment="1" applyProtection="1">
      <alignment horizontal="left"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1" xfId="0" applyFont="1" applyFill="1" applyBorder="1" applyAlignment="1" applyProtection="1">
      <alignment horizontal="left" vertical="center" shrinkToFit="1"/>
      <protection locked="0"/>
    </xf>
    <xf numFmtId="0" fontId="15" fillId="2" borderId="29" xfId="0" applyFont="1" applyFill="1" applyBorder="1" applyAlignment="1" applyProtection="1">
      <alignment horizontal="center" vertical="center" shrinkToFit="1"/>
      <protection locked="0"/>
    </xf>
    <xf numFmtId="56" fontId="17" fillId="5" borderId="50" xfId="0" applyNumberFormat="1" applyFont="1" applyFill="1" applyBorder="1" applyAlignment="1">
      <alignment horizontal="center" vertical="center" shrinkToFit="1"/>
    </xf>
    <xf numFmtId="56" fontId="17" fillId="5" borderId="39" xfId="0" applyNumberFormat="1" applyFont="1" applyFill="1" applyBorder="1" applyAlignment="1">
      <alignment horizontal="center" vertical="center" shrinkToFit="1"/>
    </xf>
    <xf numFmtId="180" fontId="8" fillId="7" borderId="51" xfId="0" applyNumberFormat="1" applyFont="1" applyFill="1" applyBorder="1" applyAlignment="1">
      <alignment horizontal="center" vertical="center" shrinkToFit="1"/>
    </xf>
    <xf numFmtId="0" fontId="17" fillId="2" borderId="39" xfId="0" applyFont="1" applyFill="1" applyBorder="1" applyAlignment="1">
      <alignment horizontal="center" vertical="center" shrinkToFit="1"/>
    </xf>
    <xf numFmtId="0" fontId="17" fillId="2" borderId="51" xfId="0" applyFont="1" applyFill="1" applyBorder="1" applyAlignment="1">
      <alignment horizontal="center" vertical="center" shrinkToFit="1"/>
    </xf>
    <xf numFmtId="0" fontId="8" fillId="2" borderId="38" xfId="0" applyFont="1" applyFill="1" applyBorder="1" applyAlignment="1">
      <alignment horizontal="center" vertical="center" shrinkToFit="1"/>
    </xf>
    <xf numFmtId="0" fontId="8" fillId="2" borderId="40" xfId="0" applyFont="1" applyFill="1" applyBorder="1" applyAlignment="1">
      <alignment horizontal="center" vertical="center" shrinkToFit="1"/>
    </xf>
    <xf numFmtId="0" fontId="9" fillId="5" borderId="7" xfId="0" applyFont="1" applyFill="1" applyBorder="1" applyAlignment="1">
      <alignment horizontal="center" vertical="center" shrinkToFit="1"/>
    </xf>
    <xf numFmtId="0" fontId="9" fillId="5" borderId="8" xfId="0" applyFont="1" applyFill="1" applyBorder="1" applyAlignment="1">
      <alignment horizontal="center" vertical="center" shrinkToFit="1"/>
    </xf>
    <xf numFmtId="0" fontId="9" fillId="5" borderId="9" xfId="0" applyFont="1" applyFill="1" applyBorder="1" applyAlignment="1">
      <alignment horizontal="center" vertical="center" shrinkToFit="1"/>
    </xf>
    <xf numFmtId="0" fontId="9" fillId="5" borderId="10" xfId="0" applyFont="1" applyFill="1" applyBorder="1" applyAlignment="1">
      <alignment horizontal="center" vertical="center" shrinkToFit="1"/>
    </xf>
    <xf numFmtId="0" fontId="9" fillId="5" borderId="21" xfId="0" applyFont="1" applyFill="1" applyBorder="1" applyAlignment="1">
      <alignment horizontal="center" vertical="center" shrinkToFit="1"/>
    </xf>
    <xf numFmtId="0" fontId="9" fillId="7" borderId="21" xfId="0" applyFont="1" applyFill="1" applyBorder="1" applyAlignment="1">
      <alignment horizontal="center" vertical="center" shrinkToFit="1"/>
    </xf>
    <xf numFmtId="0" fontId="9" fillId="7" borderId="22" xfId="0" applyFont="1" applyFill="1" applyBorder="1" applyAlignment="1">
      <alignment horizontal="center" vertical="center" shrinkToFit="1"/>
    </xf>
    <xf numFmtId="0" fontId="9" fillId="2" borderId="53"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top" wrapText="1"/>
      <protection locked="0"/>
    </xf>
    <xf numFmtId="0" fontId="9" fillId="2" borderId="54"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46" xfId="0" applyFont="1" applyFill="1" applyBorder="1" applyAlignment="1" applyProtection="1">
      <alignment horizontal="left" vertical="top" wrapText="1"/>
      <protection locked="0"/>
    </xf>
    <xf numFmtId="0" fontId="9" fillId="2" borderId="36" xfId="0" applyFont="1" applyFill="1" applyBorder="1" applyAlignment="1" applyProtection="1">
      <alignment horizontal="left" vertical="top" wrapText="1"/>
      <protection locked="0"/>
    </xf>
    <xf numFmtId="0" fontId="9" fillId="2" borderId="3" xfId="0" applyFont="1" applyFill="1" applyBorder="1" applyAlignment="1" applyProtection="1">
      <alignment horizontal="left" vertical="top" wrapText="1"/>
      <protection locked="0"/>
    </xf>
    <xf numFmtId="0" fontId="9" fillId="2" borderId="19" xfId="0" applyFont="1" applyFill="1" applyBorder="1" applyAlignment="1" applyProtection="1">
      <alignment horizontal="left" vertical="top" wrapText="1"/>
      <protection locked="0"/>
    </xf>
    <xf numFmtId="56" fontId="10" fillId="2" borderId="33" xfId="0" applyNumberFormat="1" applyFont="1" applyFill="1" applyBorder="1" applyAlignment="1" applyProtection="1">
      <alignment horizontal="center" vertical="center" shrinkToFit="1"/>
      <protection locked="0"/>
    </xf>
    <xf numFmtId="56" fontId="10" fillId="2" borderId="31" xfId="0" applyNumberFormat="1" applyFont="1" applyFill="1" applyBorder="1" applyAlignment="1" applyProtection="1">
      <alignment horizontal="center" vertical="center" shrinkToFit="1"/>
      <protection locked="0"/>
    </xf>
    <xf numFmtId="20" fontId="10" fillId="2" borderId="30" xfId="0" applyNumberFormat="1" applyFont="1" applyFill="1" applyBorder="1" applyAlignment="1" applyProtection="1">
      <alignment horizontal="center" vertical="center" shrinkToFit="1"/>
      <protection locked="0"/>
    </xf>
    <xf numFmtId="20" fontId="10" fillId="2" borderId="31" xfId="0" applyNumberFormat="1" applyFont="1" applyFill="1" applyBorder="1" applyAlignment="1" applyProtection="1">
      <alignment horizontal="center" vertical="center" shrinkToFit="1"/>
      <protection locked="0"/>
    </xf>
    <xf numFmtId="38" fontId="10" fillId="2" borderId="30" xfId="1" applyFont="1" applyFill="1" applyBorder="1" applyAlignment="1" applyProtection="1">
      <alignment horizontal="left" vertical="center" shrinkToFit="1"/>
      <protection locked="0"/>
    </xf>
    <xf numFmtId="38" fontId="10" fillId="2" borderId="34" xfId="1" applyFont="1" applyFill="1" applyBorder="1" applyAlignment="1" applyProtection="1">
      <alignment horizontal="left" vertical="center" shrinkToFit="1"/>
      <protection locked="0"/>
    </xf>
    <xf numFmtId="38" fontId="10" fillId="2" borderId="31" xfId="1" applyFont="1" applyFill="1" applyBorder="1" applyAlignment="1" applyProtection="1">
      <alignment horizontal="left" vertical="center" shrinkToFit="1"/>
      <protection locked="0"/>
    </xf>
    <xf numFmtId="38" fontId="15" fillId="2" borderId="29" xfId="1" applyFont="1" applyFill="1" applyBorder="1" applyAlignment="1" applyProtection="1">
      <alignment horizontal="center" vertical="center" shrinkToFit="1"/>
      <protection locked="0"/>
    </xf>
    <xf numFmtId="0" fontId="10" fillId="2" borderId="29" xfId="1" applyNumberFormat="1" applyFont="1" applyFill="1" applyBorder="1" applyAlignment="1" applyProtection="1">
      <alignment horizontal="center" vertical="center" shrinkToFit="1"/>
    </xf>
    <xf numFmtId="5" fontId="10" fillId="7" borderId="6" xfId="0" applyNumberFormat="1" applyFont="1" applyFill="1" applyBorder="1" applyAlignment="1">
      <alignment horizontal="right" vertical="center" shrinkToFit="1"/>
    </xf>
    <xf numFmtId="5" fontId="10" fillId="7" borderId="27" xfId="0" applyNumberFormat="1" applyFont="1" applyFill="1" applyBorder="1" applyAlignment="1">
      <alignment horizontal="right" vertical="center" shrinkToFit="1"/>
    </xf>
    <xf numFmtId="5" fontId="10" fillId="7" borderId="24" xfId="0" applyNumberFormat="1" applyFont="1" applyFill="1" applyBorder="1" applyAlignment="1">
      <alignment horizontal="right" vertical="center" shrinkToFit="1"/>
    </xf>
    <xf numFmtId="38" fontId="10" fillId="2" borderId="6" xfId="1" applyFont="1" applyFill="1" applyBorder="1" applyAlignment="1" applyProtection="1">
      <alignment horizontal="left" vertical="center" shrinkToFit="1"/>
      <protection locked="0"/>
    </xf>
    <xf numFmtId="38" fontId="10" fillId="2" borderId="27" xfId="1" applyFont="1" applyFill="1" applyBorder="1" applyAlignment="1" applyProtection="1">
      <alignment horizontal="left" vertical="center" shrinkToFit="1"/>
      <protection locked="0"/>
    </xf>
    <xf numFmtId="38" fontId="10" fillId="2" borderId="24" xfId="1" applyFont="1" applyFill="1" applyBorder="1" applyAlignment="1" applyProtection="1">
      <alignment horizontal="left" vertical="center" shrinkToFit="1"/>
      <protection locked="0"/>
    </xf>
    <xf numFmtId="38" fontId="15" fillId="2" borderId="4" xfId="1" applyFont="1" applyFill="1" applyBorder="1" applyAlignment="1" applyProtection="1">
      <alignment horizontal="center" vertical="center" shrinkToFit="1"/>
      <protection locked="0"/>
    </xf>
    <xf numFmtId="0" fontId="10" fillId="2" borderId="4" xfId="1" applyNumberFormat="1" applyFont="1" applyFill="1" applyBorder="1" applyAlignment="1" applyProtection="1">
      <alignment horizontal="center" vertical="center" shrinkToFit="1"/>
    </xf>
    <xf numFmtId="56" fontId="10" fillId="5" borderId="36" xfId="0" applyNumberFormat="1" applyFont="1" applyFill="1" applyBorder="1" applyAlignment="1">
      <alignment horizontal="center" vertical="center" shrinkToFit="1"/>
    </xf>
    <xf numFmtId="56" fontId="10" fillId="5" borderId="3" xfId="0" applyNumberFormat="1" applyFont="1" applyFill="1" applyBorder="1" applyAlignment="1">
      <alignment horizontal="center" vertical="center" shrinkToFit="1"/>
    </xf>
    <xf numFmtId="56" fontId="10" fillId="5" borderId="37" xfId="0" applyNumberFormat="1" applyFont="1" applyFill="1" applyBorder="1" applyAlignment="1">
      <alignment horizontal="center" vertical="center" shrinkToFit="1"/>
    </xf>
    <xf numFmtId="6" fontId="8" fillId="6" borderId="38" xfId="1" applyNumberFormat="1" applyFont="1" applyFill="1" applyBorder="1" applyAlignment="1" applyProtection="1">
      <alignment horizontal="center" vertical="center" shrinkToFit="1"/>
    </xf>
    <xf numFmtId="6" fontId="8" fillId="6" borderId="39" xfId="1" applyNumberFormat="1" applyFont="1" applyFill="1" applyBorder="1" applyAlignment="1" applyProtection="1">
      <alignment horizontal="center" vertical="center" shrinkToFit="1"/>
    </xf>
    <xf numFmtId="6" fontId="8" fillId="6" borderId="40" xfId="1" applyNumberFormat="1" applyFont="1" applyFill="1" applyBorder="1" applyAlignment="1" applyProtection="1">
      <alignment horizontal="center" vertical="center" shrinkToFit="1"/>
    </xf>
    <xf numFmtId="0" fontId="9" fillId="7" borderId="9" xfId="0" applyFont="1" applyFill="1" applyBorder="1" applyAlignment="1">
      <alignment horizontal="center" vertical="center" shrinkToFit="1"/>
    </xf>
    <xf numFmtId="0" fontId="9" fillId="7" borderId="10" xfId="0" applyFont="1" applyFill="1" applyBorder="1" applyAlignment="1">
      <alignment horizontal="center" vertical="center" shrinkToFit="1"/>
    </xf>
    <xf numFmtId="0" fontId="9" fillId="7" borderId="8" xfId="0" applyFont="1" applyFill="1" applyBorder="1" applyAlignment="1">
      <alignment horizontal="center" vertical="center" shrinkToFit="1"/>
    </xf>
    <xf numFmtId="0" fontId="9" fillId="5" borderId="41" xfId="0" applyFont="1" applyFill="1" applyBorder="1" applyAlignment="1">
      <alignment horizontal="center" vertical="center" shrinkToFit="1"/>
    </xf>
    <xf numFmtId="56" fontId="10" fillId="2" borderId="28" xfId="0" applyNumberFormat="1" applyFont="1" applyFill="1" applyBorder="1" applyAlignment="1" applyProtection="1">
      <alignment horizontal="center" vertical="center" shrinkToFit="1"/>
      <protection locked="0"/>
    </xf>
    <xf numFmtId="56" fontId="10" fillId="2" borderId="29" xfId="0" applyNumberFormat="1" applyFont="1" applyFill="1" applyBorder="1" applyAlignment="1" applyProtection="1">
      <alignment horizontal="center" vertical="center" shrinkToFit="1"/>
      <protection locked="0"/>
    </xf>
    <xf numFmtId="20" fontId="10" fillId="2" borderId="29" xfId="0" applyNumberFormat="1" applyFont="1" applyFill="1" applyBorder="1" applyAlignment="1" applyProtection="1">
      <alignment horizontal="center" vertical="center" shrinkToFit="1"/>
      <protection locked="0"/>
    </xf>
    <xf numFmtId="0" fontId="15" fillId="2" borderId="30" xfId="0" applyFont="1" applyFill="1" applyBorder="1" applyAlignment="1" applyProtection="1">
      <alignment horizontal="center" vertical="center" shrinkToFit="1"/>
      <protection locked="0"/>
    </xf>
    <xf numFmtId="0" fontId="15" fillId="2" borderId="31" xfId="0" applyFont="1" applyFill="1" applyBorder="1" applyAlignment="1" applyProtection="1">
      <alignment horizontal="center" vertical="center" shrinkToFit="1"/>
      <protection locked="0"/>
    </xf>
    <xf numFmtId="38" fontId="8" fillId="2" borderId="29" xfId="1" applyFont="1" applyFill="1" applyBorder="1" applyAlignment="1" applyProtection="1">
      <alignment horizontal="center" vertical="center" shrinkToFit="1"/>
    </xf>
    <xf numFmtId="38" fontId="8" fillId="2" borderId="30" xfId="1" applyFont="1" applyFill="1" applyBorder="1" applyAlignment="1" applyProtection="1">
      <alignment horizontal="center" vertical="center" shrinkToFit="1"/>
    </xf>
    <xf numFmtId="20" fontId="10" fillId="2" borderId="28" xfId="0" applyNumberFormat="1" applyFont="1" applyFill="1" applyBorder="1" applyAlignment="1" applyProtection="1">
      <alignment horizontal="center" vertical="center" shrinkToFit="1"/>
      <protection locked="0"/>
    </xf>
    <xf numFmtId="38" fontId="10" fillId="2" borderId="29" xfId="1" applyFont="1" applyFill="1" applyBorder="1" applyAlignment="1" applyProtection="1">
      <alignment horizontal="left" vertical="center" shrinkToFit="1"/>
      <protection locked="0"/>
    </xf>
    <xf numFmtId="38" fontId="8" fillId="2" borderId="32" xfId="1" applyFont="1" applyFill="1" applyBorder="1" applyAlignment="1" applyProtection="1">
      <alignment horizontal="center" vertical="center" shrinkToFit="1"/>
    </xf>
    <xf numFmtId="38" fontId="10" fillId="2" borderId="33" xfId="1" applyFont="1" applyFill="1" applyBorder="1" applyAlignment="1" applyProtection="1">
      <alignment horizontal="center" vertical="center" shrinkToFit="1"/>
    </xf>
    <xf numFmtId="38" fontId="10" fillId="2" borderId="34" xfId="1" applyFont="1" applyFill="1" applyBorder="1" applyAlignment="1" applyProtection="1">
      <alignment horizontal="center" vertical="center" shrinkToFit="1"/>
    </xf>
    <xf numFmtId="38" fontId="10" fillId="2" borderId="35" xfId="1" applyFont="1" applyFill="1" applyBorder="1" applyAlignment="1" applyProtection="1">
      <alignment horizontal="center" vertical="center" shrinkToFit="1"/>
    </xf>
    <xf numFmtId="0" fontId="9" fillId="5" borderId="20" xfId="0" applyFont="1" applyFill="1" applyBorder="1" applyAlignment="1">
      <alignment horizontal="center" vertical="center" shrinkToFit="1"/>
    </xf>
    <xf numFmtId="0" fontId="9" fillId="5" borderId="23" xfId="0" applyFont="1" applyFill="1" applyBorder="1" applyAlignment="1">
      <alignment horizontal="center" vertical="center" shrinkToFit="1"/>
    </xf>
    <xf numFmtId="0" fontId="9" fillId="5" borderId="4" xfId="0" applyFont="1" applyFill="1" applyBorder="1" applyAlignment="1">
      <alignment horizontal="center" vertical="center" shrinkToFit="1"/>
    </xf>
    <xf numFmtId="0" fontId="9" fillId="5" borderId="22" xfId="0" applyFont="1" applyFill="1" applyBorder="1" applyAlignment="1">
      <alignment horizontal="center" vertical="center" shrinkToFit="1"/>
    </xf>
    <xf numFmtId="20" fontId="10" fillId="2" borderId="23" xfId="0" applyNumberFormat="1" applyFont="1" applyFill="1" applyBorder="1" applyAlignment="1" applyProtection="1">
      <alignment horizontal="center" vertical="center" shrinkToFit="1"/>
      <protection locked="0"/>
    </xf>
    <xf numFmtId="20" fontId="10" fillId="2" borderId="4" xfId="0" applyNumberFormat="1"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24" xfId="0" applyFont="1" applyFill="1" applyBorder="1" applyAlignment="1" applyProtection="1">
      <alignment horizontal="center" vertical="center" shrinkToFit="1"/>
      <protection locked="0"/>
    </xf>
    <xf numFmtId="38" fontId="8" fillId="2" borderId="4" xfId="1" applyFont="1" applyFill="1" applyBorder="1" applyAlignment="1" applyProtection="1">
      <alignment horizontal="center" vertical="center" shrinkToFit="1"/>
    </xf>
    <xf numFmtId="38" fontId="8" fillId="2" borderId="25" xfId="1" applyFont="1" applyFill="1" applyBorder="1" applyAlignment="1" applyProtection="1">
      <alignment horizontal="center" vertical="center" shrinkToFit="1"/>
    </xf>
    <xf numFmtId="56" fontId="10" fillId="2" borderId="23" xfId="0" applyNumberFormat="1" applyFont="1" applyFill="1" applyBorder="1" applyAlignment="1" applyProtection="1">
      <alignment horizontal="center" vertical="center" shrinkToFit="1"/>
      <protection locked="0"/>
    </xf>
    <xf numFmtId="56" fontId="10" fillId="2" borderId="4" xfId="0" applyNumberFormat="1" applyFont="1" applyFill="1" applyBorder="1" applyAlignment="1" applyProtection="1">
      <alignment horizontal="center" vertical="center" shrinkToFit="1"/>
      <protection locked="0"/>
    </xf>
    <xf numFmtId="38" fontId="8" fillId="2" borderId="6" xfId="1" applyFont="1" applyFill="1" applyBorder="1" applyAlignment="1" applyProtection="1">
      <alignment horizontal="center" vertical="center" shrinkToFit="1"/>
    </xf>
    <xf numFmtId="38" fontId="10" fillId="2" borderId="4" xfId="1" applyFont="1" applyFill="1" applyBorder="1" applyAlignment="1" applyProtection="1">
      <alignment horizontal="left" vertical="center" shrinkToFit="1"/>
      <protection locked="0"/>
    </xf>
    <xf numFmtId="20" fontId="10" fillId="2" borderId="6" xfId="0" applyNumberFormat="1" applyFont="1" applyFill="1" applyBorder="1" applyAlignment="1">
      <alignment horizontal="center" vertical="center" shrinkToFit="1"/>
    </xf>
    <xf numFmtId="20" fontId="10" fillId="2" borderId="27" xfId="0" applyNumberFormat="1" applyFont="1" applyFill="1" applyBorder="1" applyAlignment="1">
      <alignment horizontal="center" vertical="center" shrinkToFit="1"/>
    </xf>
    <xf numFmtId="0" fontId="9" fillId="5" borderId="25" xfId="0" applyFont="1" applyFill="1" applyBorder="1" applyAlignment="1">
      <alignment horizontal="center" vertical="center" shrinkToFit="1"/>
    </xf>
    <xf numFmtId="0" fontId="9" fillId="5" borderId="6" xfId="0" applyFont="1" applyFill="1" applyBorder="1" applyAlignment="1">
      <alignment horizontal="center" vertical="center" shrinkToFit="1"/>
    </xf>
    <xf numFmtId="0" fontId="9" fillId="5" borderId="24"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4" fillId="3" borderId="0" xfId="0" applyFont="1" applyFill="1" applyAlignment="1">
      <alignment horizontal="center" vertical="center"/>
    </xf>
    <xf numFmtId="0" fontId="4" fillId="3" borderId="1" xfId="0" applyFont="1" applyFill="1" applyBorder="1" applyAlignment="1">
      <alignment horizontal="center" vertical="center"/>
    </xf>
    <xf numFmtId="0" fontId="5" fillId="4" borderId="2" xfId="0" applyFont="1" applyFill="1" applyBorder="1" applyAlignment="1" applyProtection="1">
      <alignment horizontal="center" vertical="center"/>
      <protection locked="0"/>
    </xf>
    <xf numFmtId="0" fontId="5" fillId="4" borderId="0" xfId="0" applyFont="1" applyFill="1" applyAlignment="1" applyProtection="1">
      <alignment horizontal="center" vertical="center"/>
      <protection locked="0"/>
    </xf>
    <xf numFmtId="176" fontId="7" fillId="2" borderId="3" xfId="0" applyNumberFormat="1" applyFont="1" applyFill="1" applyBorder="1" applyAlignment="1">
      <alignment horizontal="right" vertical="center" shrinkToFit="1"/>
    </xf>
    <xf numFmtId="0" fontId="9" fillId="2" borderId="7" xfId="0" applyFont="1" applyFill="1" applyBorder="1" applyAlignment="1">
      <alignment horizontal="center" vertical="center" shrinkToFit="1"/>
    </xf>
    <xf numFmtId="0" fontId="9" fillId="2" borderId="8" xfId="0" applyFont="1" applyFill="1" applyBorder="1" applyAlignment="1">
      <alignment horizontal="center" vertical="center" shrinkToFit="1"/>
    </xf>
    <xf numFmtId="177" fontId="8" fillId="2" borderId="9" xfId="0" applyNumberFormat="1" applyFont="1" applyFill="1" applyBorder="1" applyAlignment="1" applyProtection="1">
      <alignment horizontal="center" vertical="center" shrinkToFit="1"/>
      <protection locked="0"/>
    </xf>
    <xf numFmtId="177" fontId="8" fillId="2" borderId="10" xfId="0" applyNumberFormat="1" applyFont="1" applyFill="1" applyBorder="1" applyAlignment="1" applyProtection="1">
      <alignment horizontal="center" vertical="center" shrinkToFit="1"/>
      <protection locked="0"/>
    </xf>
    <xf numFmtId="177" fontId="8" fillId="2" borderId="8" xfId="0" applyNumberFormat="1" applyFont="1" applyFill="1" applyBorder="1" applyAlignment="1" applyProtection="1">
      <alignment horizontal="center" vertical="center" shrinkToFit="1"/>
      <protection locked="0"/>
    </xf>
    <xf numFmtId="0" fontId="9" fillId="2" borderId="9" xfId="0" applyFont="1" applyFill="1" applyBorder="1" applyAlignment="1">
      <alignment horizontal="center" vertical="center" shrinkToFit="1"/>
    </xf>
    <xf numFmtId="0" fontId="10" fillId="2" borderId="9"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9" fillId="2" borderId="11" xfId="0" applyFont="1" applyFill="1" applyBorder="1" applyAlignment="1">
      <alignment horizontal="left" vertical="center" shrinkToFit="1"/>
    </xf>
    <xf numFmtId="0" fontId="9" fillId="2" borderId="12"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14" xfId="0" applyFont="1" applyFill="1" applyBorder="1" applyAlignment="1">
      <alignment horizontal="center" vertical="center" shrinkToFit="1"/>
    </xf>
    <xf numFmtId="0" fontId="9" fillId="2" borderId="15" xfId="0" applyFont="1" applyFill="1" applyBorder="1" applyAlignment="1">
      <alignment horizontal="center" vertical="center" shrinkToFit="1"/>
    </xf>
    <xf numFmtId="177" fontId="8" fillId="2" borderId="16" xfId="0" applyNumberFormat="1" applyFont="1" applyFill="1" applyBorder="1" applyAlignment="1" applyProtection="1">
      <alignment horizontal="center" vertical="center" shrinkToFit="1"/>
      <protection locked="0"/>
    </xf>
    <xf numFmtId="177" fontId="8" fillId="2" borderId="17" xfId="0" applyNumberFormat="1" applyFont="1" applyFill="1" applyBorder="1" applyAlignment="1" applyProtection="1">
      <alignment horizontal="center" vertical="center" shrinkToFit="1"/>
      <protection locked="0"/>
    </xf>
    <xf numFmtId="177" fontId="8" fillId="2" borderId="15" xfId="0" applyNumberFormat="1" applyFont="1" applyFill="1" applyBorder="1" applyAlignment="1" applyProtection="1">
      <alignment horizontal="center" vertical="center" shrinkToFit="1"/>
      <protection locked="0"/>
    </xf>
    <xf numFmtId="0" fontId="9" fillId="2" borderId="16" xfId="0" applyFont="1" applyFill="1" applyBorder="1" applyAlignment="1">
      <alignment horizontal="center" vertical="center" shrinkToFit="1"/>
    </xf>
    <xf numFmtId="0" fontId="8" fillId="2" borderId="16"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13" fillId="2" borderId="18" xfId="3" applyFont="1" applyFill="1" applyBorder="1" applyAlignment="1" applyProtection="1">
      <alignment horizontal="center" vertical="center" shrinkToFit="1"/>
      <protection locked="0"/>
    </xf>
    <xf numFmtId="0" fontId="13" fillId="2" borderId="3" xfId="3" applyFont="1" applyFill="1" applyBorder="1" applyAlignment="1" applyProtection="1">
      <alignment horizontal="center" vertical="center" shrinkToFit="1"/>
      <protection locked="0"/>
    </xf>
    <xf numFmtId="0" fontId="13" fillId="2" borderId="19" xfId="3" applyFont="1" applyFill="1" applyBorder="1" applyAlignment="1" applyProtection="1">
      <alignment horizontal="center" vertical="center" shrinkToFit="1"/>
      <protection locked="0"/>
    </xf>
    <xf numFmtId="0" fontId="12" fillId="2" borderId="18" xfId="3" applyFill="1" applyBorder="1" applyAlignment="1" applyProtection="1">
      <alignment horizontal="center" vertical="center" shrinkToFit="1"/>
      <protection locked="0"/>
    </xf>
  </cellXfs>
  <cellStyles count="5">
    <cellStyle name="ハイパーリンク" xfId="3" builtinId="8"/>
    <cellStyle name="桁区切り" xfId="1" builtinId="6"/>
    <cellStyle name="通貨" xfId="2" builtinId="7"/>
    <cellStyle name="標準" xfId="0" builtinId="0"/>
    <cellStyle name="標準 2" xfId="4" xr:uid="{FE099FBC-F294-4383-8C91-5711D84FB5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19050</xdr:colOff>
      <xdr:row>8</xdr:row>
      <xdr:rowOff>28575</xdr:rowOff>
    </xdr:from>
    <xdr:to>
      <xdr:col>8</xdr:col>
      <xdr:colOff>342900</xdr:colOff>
      <xdr:row>8</xdr:row>
      <xdr:rowOff>238125</xdr:rowOff>
    </xdr:to>
    <xdr:cxnSp macro="">
      <xdr:nvCxnSpPr>
        <xdr:cNvPr id="2" name="直線コネクタ 1">
          <a:extLst>
            <a:ext uri="{FF2B5EF4-FFF2-40B4-BE49-F238E27FC236}">
              <a16:creationId xmlns:a16="http://schemas.microsoft.com/office/drawing/2014/main" id="{6BED9226-BBCE-46A7-BADC-EC885C8B7A00}"/>
            </a:ext>
          </a:extLst>
        </xdr:cNvPr>
        <xdr:cNvCxnSpPr/>
      </xdr:nvCxnSpPr>
      <xdr:spPr>
        <a:xfrm>
          <a:off x="979170" y="2406015"/>
          <a:ext cx="1901190" cy="20955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9525</xdr:rowOff>
    </xdr:from>
    <xdr:to>
      <xdr:col>28</xdr:col>
      <xdr:colOff>981075</xdr:colOff>
      <xdr:row>10</xdr:row>
      <xdr:rowOff>238125</xdr:rowOff>
    </xdr:to>
    <xdr:cxnSp macro="">
      <xdr:nvCxnSpPr>
        <xdr:cNvPr id="3" name="直線コネクタ 2">
          <a:extLst>
            <a:ext uri="{FF2B5EF4-FFF2-40B4-BE49-F238E27FC236}">
              <a16:creationId xmlns:a16="http://schemas.microsoft.com/office/drawing/2014/main" id="{581F15DD-8DB9-40F6-ABC8-DF47B00388CA}"/>
            </a:ext>
          </a:extLst>
        </xdr:cNvPr>
        <xdr:cNvCxnSpPr/>
      </xdr:nvCxnSpPr>
      <xdr:spPr>
        <a:xfrm>
          <a:off x="7360920" y="2981325"/>
          <a:ext cx="1918335" cy="2286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16566</xdr:colOff>
      <xdr:row>43</xdr:row>
      <xdr:rowOff>198781</xdr:rowOff>
    </xdr:from>
    <xdr:to>
      <xdr:col>28</xdr:col>
      <xdr:colOff>298174</xdr:colOff>
      <xdr:row>46</xdr:row>
      <xdr:rowOff>231912</xdr:rowOff>
    </xdr:to>
    <xdr:sp macro="" textlink="">
      <xdr:nvSpPr>
        <xdr:cNvPr id="4" name="テキスト ボックス 3">
          <a:extLst>
            <a:ext uri="{FF2B5EF4-FFF2-40B4-BE49-F238E27FC236}">
              <a16:creationId xmlns:a16="http://schemas.microsoft.com/office/drawing/2014/main" id="{1A54BE15-12FF-4403-B670-CCE5EB71275C}"/>
            </a:ext>
          </a:extLst>
        </xdr:cNvPr>
        <xdr:cNvSpPr txBox="1"/>
      </xdr:nvSpPr>
      <xdr:spPr>
        <a:xfrm>
          <a:off x="16566" y="13020259"/>
          <a:ext cx="9326217" cy="927653"/>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endParaRPr kumimoji="1" lang="en-US" altLang="ja-JP" sz="300">
            <a:latin typeface="+mj-ea"/>
            <a:ea typeface="+mj-ea"/>
          </a:endParaRPr>
        </a:p>
        <a:p>
          <a:pPr algn="l"/>
          <a:r>
            <a:rPr kumimoji="1" lang="ja-JP" altLang="en-US" sz="1050">
              <a:latin typeface="+mj-ea"/>
              <a:ea typeface="+mj-ea"/>
            </a:rPr>
            <a:t>連絡先「春日井市少年自然の家」</a:t>
          </a:r>
          <a:r>
            <a:rPr kumimoji="1" lang="en-US" altLang="ja-JP" sz="1050">
              <a:latin typeface="+mj-ea"/>
              <a:ea typeface="+mj-ea"/>
            </a:rPr>
            <a:t>2</a:t>
          </a:r>
          <a:r>
            <a:rPr kumimoji="1" lang="ja-JP" altLang="en-US" sz="1050">
              <a:latin typeface="+mj-ea"/>
              <a:ea typeface="+mj-ea"/>
            </a:rPr>
            <a:t>階厨房（運営会社</a:t>
          </a:r>
          <a:r>
            <a:rPr kumimoji="1" lang="en-US" altLang="ja-JP" sz="1050">
              <a:latin typeface="+mj-ea"/>
              <a:ea typeface="+mj-ea"/>
            </a:rPr>
            <a:t>/</a:t>
          </a:r>
          <a:r>
            <a:rPr kumimoji="1" lang="ja-JP" altLang="ja-JP" sz="1100">
              <a:solidFill>
                <a:schemeClr val="dk1"/>
              </a:solidFill>
              <a:effectLst/>
              <a:latin typeface="+mn-lt"/>
              <a:ea typeface="+mn-ea"/>
              <a:cs typeface="+mn-cs"/>
            </a:rPr>
            <a:t>株）</a:t>
          </a:r>
          <a:r>
            <a:rPr kumimoji="1" lang="en-US" altLang="ja-JP" sz="1100">
              <a:solidFill>
                <a:schemeClr val="dk1"/>
              </a:solidFill>
              <a:effectLst/>
              <a:latin typeface="+mn-lt"/>
              <a:ea typeface="+mn-ea"/>
              <a:cs typeface="+mn-cs"/>
            </a:rPr>
            <a:t>EVERYFOOD</a:t>
          </a:r>
          <a:r>
            <a:rPr kumimoji="1" lang="ja-JP" altLang="en-US" sz="1050">
              <a:solidFill>
                <a:schemeClr val="dk1"/>
              </a:solidFill>
              <a:latin typeface="+mj-ea"/>
              <a:ea typeface="+mj-ea"/>
              <a:cs typeface="+mn-cs"/>
            </a:rPr>
            <a:t>）</a:t>
          </a:r>
          <a:endParaRPr kumimoji="1" lang="en-US" altLang="ja-JP" sz="1050">
            <a:solidFill>
              <a:schemeClr val="dk1"/>
            </a:solidFill>
            <a:latin typeface="+mj-ea"/>
            <a:ea typeface="+mj-ea"/>
            <a:cs typeface="+mn-cs"/>
          </a:endParaRPr>
        </a:p>
        <a:p>
          <a:pPr algn="l"/>
          <a:r>
            <a:rPr kumimoji="1" lang="ja-JP" altLang="en-US" sz="1050">
              <a:solidFill>
                <a:schemeClr val="dk1"/>
              </a:solidFill>
              <a:latin typeface="+mj-ea"/>
              <a:ea typeface="+mj-ea"/>
              <a:cs typeface="+mn-cs"/>
            </a:rPr>
            <a:t>電話</a:t>
          </a:r>
          <a:r>
            <a:rPr kumimoji="1" lang="en-US" altLang="ja-JP" sz="1050">
              <a:solidFill>
                <a:schemeClr val="dk1"/>
              </a:solidFill>
              <a:latin typeface="+mj-ea"/>
              <a:ea typeface="+mj-ea"/>
              <a:cs typeface="+mn-cs"/>
            </a:rPr>
            <a:t>/FAX</a:t>
          </a:r>
          <a:r>
            <a:rPr kumimoji="1" lang="ja-JP" altLang="en-US" sz="1050">
              <a:solidFill>
                <a:schemeClr val="dk1"/>
              </a:solidFill>
              <a:latin typeface="+mj-ea"/>
              <a:ea typeface="+mj-ea"/>
              <a:cs typeface="+mn-cs"/>
            </a:rPr>
            <a:t>　０５６８－９２－３９２０　</a:t>
          </a:r>
          <a:r>
            <a:rPr kumimoji="1" lang="ja-JP" altLang="en-US" sz="1050">
              <a:latin typeface="+mj-ea"/>
              <a:ea typeface="+mj-ea"/>
            </a:rPr>
            <a:t>Ｅ</a:t>
          </a:r>
          <a:r>
            <a:rPr kumimoji="1" lang="en-US" altLang="ja-JP" sz="1050">
              <a:latin typeface="+mj-ea"/>
              <a:ea typeface="+mj-ea"/>
            </a:rPr>
            <a:t>-mail </a:t>
          </a:r>
          <a:r>
            <a:rPr kumimoji="1" lang="ja-JP" altLang="en-US" sz="1050">
              <a:latin typeface="+mj-ea"/>
              <a:ea typeface="+mj-ea"/>
            </a:rPr>
            <a:t>　</a:t>
          </a:r>
          <a:r>
            <a:rPr kumimoji="1" lang="en-US" altLang="ja-JP" sz="1050">
              <a:latin typeface="+mj-ea"/>
              <a:ea typeface="+mj-ea"/>
            </a:rPr>
            <a:t>ef004400@everygroup.co.jp           ※</a:t>
          </a:r>
          <a:r>
            <a:rPr kumimoji="1" lang="en-US" altLang="ja-JP" sz="1050" b="1">
              <a:solidFill>
                <a:srgbClr val="FF0000"/>
              </a:solidFill>
              <a:latin typeface="+mj-ea"/>
              <a:ea typeface="+mj-ea"/>
            </a:rPr>
            <a:t>FAX</a:t>
          </a:r>
          <a:r>
            <a:rPr kumimoji="1" lang="ja-JP" altLang="en-US" sz="1050" b="1">
              <a:solidFill>
                <a:srgbClr val="FF0000"/>
              </a:solidFill>
              <a:latin typeface="+mj-ea"/>
              <a:ea typeface="+mj-ea"/>
            </a:rPr>
            <a:t>番号または、メールアドレスを必ずご記入下さい。</a:t>
          </a:r>
          <a:endParaRPr kumimoji="1" lang="en-US" altLang="ja-JP" sz="1050" b="1">
            <a:solidFill>
              <a:srgbClr val="FF0000"/>
            </a:solidFill>
            <a:latin typeface="+mj-ea"/>
            <a:ea typeface="+mj-ea"/>
          </a:endParaRPr>
        </a:p>
        <a:p>
          <a:pPr algn="l"/>
          <a:r>
            <a:rPr kumimoji="1" lang="ja-JP" altLang="en-US" sz="1050">
              <a:latin typeface="+mj-ea"/>
              <a:ea typeface="+mj-ea"/>
            </a:rPr>
            <a:t>　 </a:t>
          </a:r>
          <a:r>
            <a:rPr kumimoji="1" lang="en-US" altLang="ja-JP" sz="1050">
              <a:latin typeface="+mj-ea"/>
              <a:ea typeface="+mj-ea"/>
            </a:rPr>
            <a:t>FAX</a:t>
          </a:r>
          <a:r>
            <a:rPr kumimoji="1" lang="ja-JP" altLang="en-US" sz="1050">
              <a:latin typeface="+mj-ea"/>
              <a:ea typeface="+mj-ea"/>
            </a:rPr>
            <a:t>又は、メールにて返信をお送りさせていただきます。返信が無い場合は、受信できていない可能性がありますので必ずお問い合わせください。</a:t>
          </a:r>
          <a:endParaRPr kumimoji="1" lang="en-US" altLang="ja-JP" sz="1050">
            <a:latin typeface="+mj-ea"/>
            <a:ea typeface="+mj-ea"/>
          </a:endParaRPr>
        </a:p>
        <a:p>
          <a:pPr algn="l"/>
          <a:endParaRPr kumimoji="1" lang="en-US" altLang="ja-JP" sz="1050">
            <a:latin typeface="+mj-ea"/>
            <a:ea typeface="+mj-ea"/>
          </a:endParaRPr>
        </a:p>
        <a:p>
          <a:pPr algn="l"/>
          <a:endParaRPr kumimoji="1" lang="en-US" altLang="ja-JP" sz="200">
            <a:latin typeface="+mj-ea"/>
            <a:ea typeface="+mj-ea"/>
          </a:endParaRPr>
        </a:p>
        <a:p>
          <a:endParaRPr kumimoji="1" lang="ja-JP" altLang="en-US" sz="1100"/>
        </a:p>
      </xdr:txBody>
    </xdr:sp>
    <xdr:clientData/>
  </xdr:twoCellAnchor>
  <xdr:oneCellAnchor>
    <xdr:from>
      <xdr:col>0</xdr:col>
      <xdr:colOff>0</xdr:colOff>
      <xdr:row>2</xdr:row>
      <xdr:rowOff>8284</xdr:rowOff>
    </xdr:from>
    <xdr:ext cx="1844040" cy="205739"/>
    <xdr:sp macro="" textlink="">
      <xdr:nvSpPr>
        <xdr:cNvPr id="5" name="テキスト ボックス 4">
          <a:extLst>
            <a:ext uri="{FF2B5EF4-FFF2-40B4-BE49-F238E27FC236}">
              <a16:creationId xmlns:a16="http://schemas.microsoft.com/office/drawing/2014/main" id="{C0EF0A61-FF65-405C-B0A8-E5F6E8D4DDFD}"/>
            </a:ext>
          </a:extLst>
        </xdr:cNvPr>
        <xdr:cNvSpPr txBox="1"/>
      </xdr:nvSpPr>
      <xdr:spPr>
        <a:xfrm>
          <a:off x="0" y="602644"/>
          <a:ext cx="1844040" cy="20573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100"/>
            <a:t>2026</a:t>
          </a:r>
          <a:r>
            <a:rPr kumimoji="1" lang="ja-JP" altLang="en-US" sz="1100"/>
            <a:t>年</a:t>
          </a:r>
          <a:r>
            <a:rPr kumimoji="1" lang="en-US" altLang="ja-JP" sz="1100" b="1"/>
            <a:t>4</a:t>
          </a:r>
          <a:r>
            <a:rPr kumimoji="1" lang="ja-JP" altLang="en-US" sz="1100" b="1"/>
            <a:t>月</a:t>
          </a:r>
          <a:r>
            <a:rPr kumimoji="1" lang="en-US" altLang="ja-JP" sz="1100" b="1"/>
            <a:t>1</a:t>
          </a:r>
          <a:r>
            <a:rPr kumimoji="1" lang="ja-JP" altLang="en-US" sz="1100" b="1"/>
            <a:t>日</a:t>
          </a:r>
          <a:r>
            <a:rPr kumimoji="1" lang="ja-JP" altLang="en-US" sz="1100"/>
            <a:t>以降予約</a:t>
          </a:r>
        </a:p>
      </xdr:txBody>
    </xdr:sp>
    <xdr:clientData/>
  </xdr:oneCellAnchor>
  <xdr:twoCellAnchor>
    <xdr:from>
      <xdr:col>0</xdr:col>
      <xdr:colOff>0</xdr:colOff>
      <xdr:row>11</xdr:row>
      <xdr:rowOff>281609</xdr:rowOff>
    </xdr:from>
    <xdr:to>
      <xdr:col>26</xdr:col>
      <xdr:colOff>115956</xdr:colOff>
      <xdr:row>13</xdr:row>
      <xdr:rowOff>124239</xdr:rowOff>
    </xdr:to>
    <xdr:sp macro="" textlink="">
      <xdr:nvSpPr>
        <xdr:cNvPr id="6" name="テキスト ボックス 5">
          <a:extLst>
            <a:ext uri="{FF2B5EF4-FFF2-40B4-BE49-F238E27FC236}">
              <a16:creationId xmlns:a16="http://schemas.microsoft.com/office/drawing/2014/main" id="{78E23917-3B6C-494D-A0CA-38B62FA246B8}"/>
            </a:ext>
          </a:extLst>
        </xdr:cNvPr>
        <xdr:cNvSpPr txBox="1"/>
      </xdr:nvSpPr>
      <xdr:spPr>
        <a:xfrm>
          <a:off x="0" y="3550589"/>
          <a:ext cx="8436996" cy="436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朝食時間は、</a:t>
          </a:r>
          <a:r>
            <a:rPr kumimoji="1" lang="en-US" altLang="ja-JP" sz="1000" b="1">
              <a:latin typeface="ＭＳ Ｐゴシック" panose="020B0600070205080204" pitchFamily="50" charset="-128"/>
              <a:ea typeface="ＭＳ Ｐゴシック" panose="020B0600070205080204" pitchFamily="50" charset="-128"/>
            </a:rPr>
            <a:t>7</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9</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、昼食時間は、</a:t>
          </a:r>
          <a:r>
            <a:rPr kumimoji="1" lang="en-US" altLang="ja-JP" sz="1000">
              <a:latin typeface="ＭＳ Ｐゴシック" panose="020B0600070205080204" pitchFamily="50" charset="-128"/>
              <a:ea typeface="ＭＳ Ｐゴシック" panose="020B0600070205080204" pitchFamily="50" charset="-128"/>
            </a:rPr>
            <a:t>11</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、夕食時間は、</a:t>
          </a:r>
          <a:r>
            <a:rPr kumimoji="1" lang="en-US" altLang="ja-JP" sz="1000">
              <a:latin typeface="ＭＳ Ｐゴシック" panose="020B0600070205080204" pitchFamily="50" charset="-128"/>
              <a:ea typeface="ＭＳ Ｐゴシック" panose="020B0600070205080204" pitchFamily="50" charset="-128"/>
            </a:rPr>
            <a:t>17</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19</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となります。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ご記入いただくお時間は</a:t>
          </a:r>
          <a:r>
            <a:rPr kumimoji="1" lang="ja-JP" altLang="en-US" sz="1000">
              <a:solidFill>
                <a:srgbClr val="FF0000"/>
              </a:solidFill>
              <a:latin typeface="ＭＳ Ｐゴシック" panose="020B0600070205080204" pitchFamily="50" charset="-128"/>
              <a:ea typeface="ＭＳ Ｐゴシック" panose="020B0600070205080204" pitchFamily="50" charset="-128"/>
            </a:rPr>
            <a:t>受け渡し</a:t>
          </a:r>
          <a:r>
            <a:rPr kumimoji="1" lang="ja-JP" altLang="en-US" sz="1000">
              <a:latin typeface="ＭＳ Ｐゴシック" panose="020B0600070205080204" pitchFamily="50" charset="-128"/>
              <a:ea typeface="ＭＳ Ｐゴシック" panose="020B0600070205080204" pitchFamily="50" charset="-128"/>
            </a:rPr>
            <a:t>のお時間です。</a:t>
          </a:r>
        </a:p>
      </xdr:txBody>
    </xdr:sp>
    <xdr:clientData/>
  </xdr:twoCellAnchor>
  <xdr:twoCellAnchor>
    <xdr:from>
      <xdr:col>0</xdr:col>
      <xdr:colOff>0</xdr:colOff>
      <xdr:row>19</xdr:row>
      <xdr:rowOff>273326</xdr:rowOff>
    </xdr:from>
    <xdr:to>
      <xdr:col>21</xdr:col>
      <xdr:colOff>74545</xdr:colOff>
      <xdr:row>21</xdr:row>
      <xdr:rowOff>41413</xdr:rowOff>
    </xdr:to>
    <xdr:sp macro="" textlink="">
      <xdr:nvSpPr>
        <xdr:cNvPr id="7" name="テキスト ボックス 6">
          <a:extLst>
            <a:ext uri="{FF2B5EF4-FFF2-40B4-BE49-F238E27FC236}">
              <a16:creationId xmlns:a16="http://schemas.microsoft.com/office/drawing/2014/main" id="{230A9CF9-1313-4DF9-BF54-88C1A0E4C416}"/>
            </a:ext>
          </a:extLst>
        </xdr:cNvPr>
        <xdr:cNvSpPr txBox="1"/>
      </xdr:nvSpPr>
      <xdr:spPr>
        <a:xfrm>
          <a:off x="0" y="5919746"/>
          <a:ext cx="6795385" cy="36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朝食にホットドック等をご注文の際は、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7</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r>
            <a:rPr kumimoji="1" lang="en-US" altLang="ja-JP" sz="1000">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以降</a:t>
          </a:r>
          <a:r>
            <a:rPr kumimoji="1" lang="ja-JP" altLang="en-US" sz="1000">
              <a:latin typeface="ＭＳ Ｐゴシック" panose="020B0600070205080204" pitchFamily="50" charset="-128"/>
              <a:ea typeface="ＭＳ Ｐゴシック" panose="020B0600070205080204" pitchFamily="50" charset="-128"/>
            </a:rPr>
            <a:t>の受け渡しとなります。ご注意ください。</a:t>
          </a:r>
        </a:p>
      </xdr:txBody>
    </xdr:sp>
    <xdr:clientData/>
  </xdr:twoCellAnchor>
  <xdr:twoCellAnchor>
    <xdr:from>
      <xdr:col>0</xdr:col>
      <xdr:colOff>0</xdr:colOff>
      <xdr:row>32</xdr:row>
      <xdr:rowOff>0</xdr:rowOff>
    </xdr:from>
    <xdr:to>
      <xdr:col>22</xdr:col>
      <xdr:colOff>115957</xdr:colOff>
      <xdr:row>34</xdr:row>
      <xdr:rowOff>190499</xdr:rowOff>
    </xdr:to>
    <xdr:sp macro="" textlink="">
      <xdr:nvSpPr>
        <xdr:cNvPr id="8" name="テキスト ボックス 7">
          <a:extLst>
            <a:ext uri="{FF2B5EF4-FFF2-40B4-BE49-F238E27FC236}">
              <a16:creationId xmlns:a16="http://schemas.microsoft.com/office/drawing/2014/main" id="{F6FB97EC-8DC9-4076-A498-5AD1B5B37F6A}"/>
            </a:ext>
          </a:extLst>
        </xdr:cNvPr>
        <xdr:cNvSpPr txBox="1"/>
      </xdr:nvSpPr>
      <xdr:spPr>
        <a:xfrm>
          <a:off x="0" y="9509760"/>
          <a:ext cx="7156837" cy="784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引渡時間は、</a:t>
          </a:r>
          <a:r>
            <a:rPr kumimoji="1" lang="en-US" altLang="ja-JP" sz="1000" b="1">
              <a:solidFill>
                <a:srgbClr val="FF0000"/>
              </a:solidFill>
            </a:rPr>
            <a:t>8</a:t>
          </a:r>
          <a:r>
            <a:rPr kumimoji="1" lang="ja-JP" altLang="en-US" sz="1000" b="1">
              <a:solidFill>
                <a:srgbClr val="FF0000"/>
              </a:solidFill>
            </a:rPr>
            <a:t>：</a:t>
          </a:r>
          <a:r>
            <a:rPr kumimoji="1" lang="en-US" altLang="ja-JP" sz="1000" b="1">
              <a:solidFill>
                <a:srgbClr val="FF0000"/>
              </a:solidFill>
            </a:rPr>
            <a:t>30</a:t>
          </a:r>
          <a:r>
            <a:rPr kumimoji="1" lang="ja-JP" altLang="en-US" sz="1000" b="1">
              <a:solidFill>
                <a:srgbClr val="FF0000"/>
              </a:solidFill>
            </a:rPr>
            <a:t>～</a:t>
          </a:r>
          <a:r>
            <a:rPr kumimoji="1" lang="en-US" altLang="ja-JP" sz="1000" b="1">
              <a:solidFill>
                <a:srgbClr val="FF0000"/>
              </a:solidFill>
            </a:rPr>
            <a:t>17</a:t>
          </a:r>
          <a:r>
            <a:rPr kumimoji="1" lang="ja-JP" altLang="en-US" sz="1000" b="1">
              <a:solidFill>
                <a:srgbClr val="FF0000"/>
              </a:solidFill>
            </a:rPr>
            <a:t>：</a:t>
          </a:r>
          <a:r>
            <a:rPr kumimoji="1" lang="en-US" altLang="ja-JP" sz="1000" b="1">
              <a:solidFill>
                <a:srgbClr val="FF0000"/>
              </a:solidFill>
            </a:rPr>
            <a:t>00</a:t>
          </a:r>
          <a:r>
            <a:rPr kumimoji="1" lang="ja-JP" altLang="en-US" sz="1000" b="1"/>
            <a:t>（夕食を食堂でご利用の場合</a:t>
          </a:r>
          <a:r>
            <a:rPr kumimoji="1" lang="en-US" altLang="ja-JP" sz="1000" b="1"/>
            <a:t>18</a:t>
          </a:r>
          <a:r>
            <a:rPr kumimoji="1" lang="ja-JP" altLang="en-US" sz="1000" b="1"/>
            <a:t>：</a:t>
          </a:r>
          <a:r>
            <a:rPr kumimoji="1" lang="en-US" altLang="ja-JP" sz="1000" b="1"/>
            <a:t>30</a:t>
          </a:r>
          <a:r>
            <a:rPr kumimoji="1" lang="ja-JP" altLang="en-US" sz="1000" b="1"/>
            <a:t>まで）となります。</a:t>
          </a:r>
          <a:endParaRPr kumimoji="1" lang="en-US" altLang="ja-JP" sz="1000" b="1"/>
        </a:p>
        <a:p>
          <a:r>
            <a:rPr kumimoji="1" lang="en-US" altLang="ja-JP" sz="1000" b="1"/>
            <a:t>※</a:t>
          </a:r>
          <a:r>
            <a:rPr kumimoji="1" lang="ja-JP" altLang="en-US" sz="1000" b="1"/>
            <a:t>　</a:t>
          </a:r>
          <a:r>
            <a:rPr kumimoji="1" lang="ja-JP" altLang="en-US" sz="1000" b="1">
              <a:solidFill>
                <a:srgbClr val="FF0000"/>
              </a:solidFill>
            </a:rPr>
            <a:t>セットおにぎりは</a:t>
          </a:r>
          <a:r>
            <a:rPr kumimoji="1" lang="en-US" altLang="ja-JP" sz="1000" b="1">
              <a:solidFill>
                <a:srgbClr val="FF0000"/>
              </a:solidFill>
            </a:rPr>
            <a:t>9</a:t>
          </a:r>
          <a:r>
            <a:rPr kumimoji="1" lang="ja-JP" altLang="en-US" sz="1000" b="1">
              <a:solidFill>
                <a:srgbClr val="FF0000"/>
              </a:solidFill>
            </a:rPr>
            <a:t>：</a:t>
          </a:r>
          <a:r>
            <a:rPr kumimoji="1" lang="en-US" altLang="ja-JP" sz="1000" b="1">
              <a:solidFill>
                <a:srgbClr val="FF0000"/>
              </a:solidFill>
            </a:rPr>
            <a:t>00</a:t>
          </a:r>
          <a:r>
            <a:rPr kumimoji="1" lang="ja-JP" altLang="en-US" sz="1000" b="1">
              <a:solidFill>
                <a:srgbClr val="FF0000"/>
              </a:solidFill>
            </a:rPr>
            <a:t>以降</a:t>
          </a:r>
          <a:r>
            <a:rPr kumimoji="1" lang="ja-JP" altLang="en-US" sz="1000" b="1"/>
            <a:t>のお渡しとなります</a:t>
          </a:r>
          <a:endParaRPr kumimoji="1" lang="en-US" altLang="ja-JP" sz="1000" b="1"/>
        </a:p>
        <a:p>
          <a:r>
            <a:rPr kumimoji="1" lang="en-US" altLang="ja-JP" sz="1000" b="1"/>
            <a:t>※</a:t>
          </a:r>
          <a:r>
            <a:rPr kumimoji="1" lang="ja-JP" altLang="en-US" sz="1000" b="1"/>
            <a:t>　おにぎりは一団体</a:t>
          </a:r>
          <a:r>
            <a:rPr kumimoji="1" lang="ja-JP" altLang="en-US" sz="1000" b="1">
              <a:solidFill>
                <a:srgbClr val="FF0000"/>
              </a:solidFill>
            </a:rPr>
            <a:t>合計</a:t>
          </a:r>
          <a:r>
            <a:rPr kumimoji="1" lang="en-US" altLang="ja-JP" sz="1000" b="1">
              <a:solidFill>
                <a:srgbClr val="FF0000"/>
              </a:solidFill>
            </a:rPr>
            <a:t>10</a:t>
          </a:r>
          <a:r>
            <a:rPr kumimoji="1" lang="ja-JP" altLang="en-US" sz="1000" b="1">
              <a:solidFill>
                <a:srgbClr val="FF0000"/>
              </a:solidFill>
            </a:rPr>
            <a:t>個</a:t>
          </a:r>
          <a:r>
            <a:rPr kumimoji="1" lang="ja-JP" altLang="en-US" sz="1000" b="1"/>
            <a:t>以上から注文できます。パンは</a:t>
          </a:r>
          <a:r>
            <a:rPr kumimoji="1" lang="ja-JP" altLang="en-US" sz="1000" b="1">
              <a:solidFill>
                <a:srgbClr val="FF0000"/>
              </a:solidFill>
            </a:rPr>
            <a:t>１種類３個以上</a:t>
          </a:r>
          <a:r>
            <a:rPr kumimoji="1" lang="ja-JP" altLang="en-US" sz="1000" b="1"/>
            <a:t>から注文できます。</a:t>
          </a:r>
        </a:p>
      </xdr:txBody>
    </xdr:sp>
    <xdr:clientData/>
  </xdr:twoCellAnchor>
  <xdr:twoCellAnchor>
    <xdr:from>
      <xdr:col>0</xdr:col>
      <xdr:colOff>1</xdr:colOff>
      <xdr:row>42</xdr:row>
      <xdr:rowOff>248478</xdr:rowOff>
    </xdr:from>
    <xdr:to>
      <xdr:col>14</xdr:col>
      <xdr:colOff>49697</xdr:colOff>
      <xdr:row>44</xdr:row>
      <xdr:rowOff>66261</xdr:rowOff>
    </xdr:to>
    <xdr:sp macro="" textlink="">
      <xdr:nvSpPr>
        <xdr:cNvPr id="9" name="テキスト ボックス 8">
          <a:extLst>
            <a:ext uri="{FF2B5EF4-FFF2-40B4-BE49-F238E27FC236}">
              <a16:creationId xmlns:a16="http://schemas.microsoft.com/office/drawing/2014/main" id="{B910748B-F566-4C1C-8DD7-1AE686E8979D}"/>
            </a:ext>
          </a:extLst>
        </xdr:cNvPr>
        <xdr:cNvSpPr txBox="1"/>
      </xdr:nvSpPr>
      <xdr:spPr>
        <a:xfrm>
          <a:off x="1" y="12730038"/>
          <a:ext cx="4530256" cy="41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食堂ご利用時間・野外炊事受け渡し時間のみとさせていただきます。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xdr:colOff>
      <xdr:row>8</xdr:row>
      <xdr:rowOff>28575</xdr:rowOff>
    </xdr:from>
    <xdr:to>
      <xdr:col>8</xdr:col>
      <xdr:colOff>342900</xdr:colOff>
      <xdr:row>8</xdr:row>
      <xdr:rowOff>238125</xdr:rowOff>
    </xdr:to>
    <xdr:cxnSp macro="">
      <xdr:nvCxnSpPr>
        <xdr:cNvPr id="2" name="直線コネクタ 1">
          <a:extLst>
            <a:ext uri="{FF2B5EF4-FFF2-40B4-BE49-F238E27FC236}">
              <a16:creationId xmlns:a16="http://schemas.microsoft.com/office/drawing/2014/main" id="{EF313E76-E484-4B9F-9482-7DD7D3983EB9}"/>
            </a:ext>
          </a:extLst>
        </xdr:cNvPr>
        <xdr:cNvCxnSpPr/>
      </xdr:nvCxnSpPr>
      <xdr:spPr>
        <a:xfrm>
          <a:off x="979170" y="2406015"/>
          <a:ext cx="1901190" cy="20955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0</xdr:colOff>
      <xdr:row>10</xdr:row>
      <xdr:rowOff>9525</xdr:rowOff>
    </xdr:from>
    <xdr:to>
      <xdr:col>28</xdr:col>
      <xdr:colOff>981075</xdr:colOff>
      <xdr:row>10</xdr:row>
      <xdr:rowOff>238125</xdr:rowOff>
    </xdr:to>
    <xdr:cxnSp macro="">
      <xdr:nvCxnSpPr>
        <xdr:cNvPr id="3" name="直線コネクタ 2">
          <a:extLst>
            <a:ext uri="{FF2B5EF4-FFF2-40B4-BE49-F238E27FC236}">
              <a16:creationId xmlns:a16="http://schemas.microsoft.com/office/drawing/2014/main" id="{C961A4EA-0223-4FCB-AF75-CAC5A0AC580B}"/>
            </a:ext>
          </a:extLst>
        </xdr:cNvPr>
        <xdr:cNvCxnSpPr/>
      </xdr:nvCxnSpPr>
      <xdr:spPr>
        <a:xfrm>
          <a:off x="7360920" y="2981325"/>
          <a:ext cx="1918335" cy="2286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24848</xdr:colOff>
      <xdr:row>43</xdr:row>
      <xdr:rowOff>215346</xdr:rowOff>
    </xdr:from>
    <xdr:to>
      <xdr:col>28</xdr:col>
      <xdr:colOff>306456</xdr:colOff>
      <xdr:row>46</xdr:row>
      <xdr:rowOff>248477</xdr:rowOff>
    </xdr:to>
    <xdr:sp macro="" textlink="">
      <xdr:nvSpPr>
        <xdr:cNvPr id="4" name="テキスト ボックス 3">
          <a:extLst>
            <a:ext uri="{FF2B5EF4-FFF2-40B4-BE49-F238E27FC236}">
              <a16:creationId xmlns:a16="http://schemas.microsoft.com/office/drawing/2014/main" id="{D2499137-F271-4C48-8B4A-238AA73985B7}"/>
            </a:ext>
          </a:extLst>
        </xdr:cNvPr>
        <xdr:cNvSpPr txBox="1"/>
      </xdr:nvSpPr>
      <xdr:spPr>
        <a:xfrm>
          <a:off x="24848" y="12994086"/>
          <a:ext cx="9242728" cy="924671"/>
        </a:xfrm>
        <a:prstGeom prst="rect">
          <a:avLst/>
        </a:prstGeom>
        <a:ln w="28575">
          <a:solidFill>
            <a:schemeClr val="tx1"/>
          </a:solidFill>
        </a:ln>
      </xdr:spPr>
      <xdr:style>
        <a:lnRef idx="2">
          <a:schemeClr val="dk1"/>
        </a:lnRef>
        <a:fillRef idx="1">
          <a:schemeClr val="lt1"/>
        </a:fillRef>
        <a:effectRef idx="0">
          <a:schemeClr val="dk1"/>
        </a:effectRef>
        <a:fontRef idx="minor">
          <a:schemeClr val="dk1"/>
        </a:fontRef>
      </xdr:style>
      <xdr:txBody>
        <a:bodyPr vertOverflow="clip" wrap="square" rtlCol="0" anchor="t"/>
        <a:lstStyle/>
        <a:p>
          <a:pPr algn="l"/>
          <a:endParaRPr kumimoji="1" lang="en-US" altLang="ja-JP" sz="300">
            <a:latin typeface="+mj-ea"/>
            <a:ea typeface="+mj-ea"/>
          </a:endParaRPr>
        </a:p>
        <a:p>
          <a:pPr algn="l"/>
          <a:r>
            <a:rPr kumimoji="1" lang="ja-JP" altLang="en-US" sz="1050">
              <a:latin typeface="+mj-ea"/>
              <a:ea typeface="+mj-ea"/>
            </a:rPr>
            <a:t>連絡先「春日井市少年自然の家」</a:t>
          </a:r>
          <a:r>
            <a:rPr kumimoji="1" lang="en-US" altLang="ja-JP" sz="1050">
              <a:latin typeface="+mj-ea"/>
              <a:ea typeface="+mj-ea"/>
            </a:rPr>
            <a:t>2</a:t>
          </a:r>
          <a:r>
            <a:rPr kumimoji="1" lang="ja-JP" altLang="en-US" sz="1050">
              <a:latin typeface="+mj-ea"/>
              <a:ea typeface="+mj-ea"/>
            </a:rPr>
            <a:t>階厨房（運営会社</a:t>
          </a:r>
          <a:r>
            <a:rPr kumimoji="1" lang="en-US" altLang="ja-JP" sz="1050">
              <a:latin typeface="+mj-ea"/>
              <a:ea typeface="+mj-ea"/>
            </a:rPr>
            <a:t>/</a:t>
          </a:r>
          <a:r>
            <a:rPr kumimoji="1" lang="ja-JP" altLang="en-US" sz="1050">
              <a:latin typeface="+mj-ea"/>
              <a:ea typeface="+mj-ea"/>
            </a:rPr>
            <a:t>（株）</a:t>
          </a:r>
          <a:r>
            <a:rPr kumimoji="1" lang="en-US" altLang="ja-JP" sz="1050">
              <a:latin typeface="+mj-ea"/>
              <a:ea typeface="+mj-ea"/>
            </a:rPr>
            <a:t>EVERYFOOD</a:t>
          </a:r>
          <a:r>
            <a:rPr kumimoji="1" lang="ja-JP" altLang="en-US" sz="1050">
              <a:solidFill>
                <a:schemeClr val="dk1"/>
              </a:solidFill>
              <a:latin typeface="+mj-ea"/>
              <a:ea typeface="+mj-ea"/>
              <a:cs typeface="+mn-cs"/>
            </a:rPr>
            <a:t>）</a:t>
          </a:r>
          <a:endParaRPr kumimoji="1" lang="en-US" altLang="ja-JP" sz="1050">
            <a:solidFill>
              <a:schemeClr val="dk1"/>
            </a:solidFill>
            <a:latin typeface="+mj-ea"/>
            <a:ea typeface="+mj-ea"/>
            <a:cs typeface="+mn-cs"/>
          </a:endParaRPr>
        </a:p>
        <a:p>
          <a:pPr algn="l"/>
          <a:r>
            <a:rPr kumimoji="1" lang="ja-JP" altLang="en-US" sz="1050">
              <a:solidFill>
                <a:schemeClr val="dk1"/>
              </a:solidFill>
              <a:latin typeface="+mj-ea"/>
              <a:ea typeface="+mj-ea"/>
              <a:cs typeface="+mn-cs"/>
            </a:rPr>
            <a:t>電話</a:t>
          </a:r>
          <a:r>
            <a:rPr kumimoji="1" lang="en-US" altLang="ja-JP" sz="1050">
              <a:solidFill>
                <a:schemeClr val="dk1"/>
              </a:solidFill>
              <a:latin typeface="+mj-ea"/>
              <a:ea typeface="+mj-ea"/>
              <a:cs typeface="+mn-cs"/>
            </a:rPr>
            <a:t>/FAX</a:t>
          </a:r>
          <a:r>
            <a:rPr kumimoji="1" lang="ja-JP" altLang="en-US" sz="1050">
              <a:solidFill>
                <a:schemeClr val="dk1"/>
              </a:solidFill>
              <a:latin typeface="+mj-ea"/>
              <a:ea typeface="+mj-ea"/>
              <a:cs typeface="+mn-cs"/>
            </a:rPr>
            <a:t>　０５６８－９２－３９２０　</a:t>
          </a:r>
          <a:r>
            <a:rPr kumimoji="1" lang="ja-JP" altLang="en-US" sz="1050">
              <a:latin typeface="+mj-ea"/>
              <a:ea typeface="+mj-ea"/>
            </a:rPr>
            <a:t>Ｅ</a:t>
          </a:r>
          <a:r>
            <a:rPr kumimoji="1" lang="en-US" altLang="ja-JP" sz="1050">
              <a:latin typeface="+mj-ea"/>
              <a:ea typeface="+mj-ea"/>
            </a:rPr>
            <a:t>-mail </a:t>
          </a:r>
          <a:r>
            <a:rPr kumimoji="1" lang="ja-JP" altLang="en-US" sz="1050">
              <a:latin typeface="+mj-ea"/>
              <a:ea typeface="+mj-ea"/>
            </a:rPr>
            <a:t>　</a:t>
          </a:r>
          <a:r>
            <a:rPr kumimoji="1" lang="en-US" altLang="ja-JP" sz="1050">
              <a:latin typeface="+mj-ea"/>
              <a:ea typeface="+mj-ea"/>
            </a:rPr>
            <a:t>ef004400@everygroup.co.jp         ※</a:t>
          </a:r>
          <a:r>
            <a:rPr kumimoji="1" lang="en-US" altLang="ja-JP" sz="1050" b="1">
              <a:solidFill>
                <a:srgbClr val="FF0000"/>
              </a:solidFill>
              <a:latin typeface="+mj-ea"/>
              <a:ea typeface="+mj-ea"/>
            </a:rPr>
            <a:t>FAX</a:t>
          </a:r>
          <a:r>
            <a:rPr kumimoji="1" lang="ja-JP" altLang="en-US" sz="1050" b="1">
              <a:solidFill>
                <a:srgbClr val="FF0000"/>
              </a:solidFill>
              <a:latin typeface="+mj-ea"/>
              <a:ea typeface="+mj-ea"/>
            </a:rPr>
            <a:t>番号または、メールアドレスを必ずご記入下さい。</a:t>
          </a:r>
          <a:endParaRPr kumimoji="1" lang="en-US" altLang="ja-JP" sz="1050" b="1">
            <a:solidFill>
              <a:srgbClr val="FF0000"/>
            </a:solidFill>
            <a:latin typeface="+mj-ea"/>
            <a:ea typeface="+mj-ea"/>
          </a:endParaRPr>
        </a:p>
        <a:p>
          <a:pPr algn="l"/>
          <a:r>
            <a:rPr kumimoji="1" lang="ja-JP" altLang="en-US" sz="1050">
              <a:latin typeface="+mj-ea"/>
              <a:ea typeface="+mj-ea"/>
            </a:rPr>
            <a:t>　 </a:t>
          </a:r>
          <a:r>
            <a:rPr kumimoji="1" lang="en-US" altLang="ja-JP" sz="1050">
              <a:latin typeface="+mj-ea"/>
              <a:ea typeface="+mj-ea"/>
            </a:rPr>
            <a:t>FAX</a:t>
          </a:r>
          <a:r>
            <a:rPr kumimoji="1" lang="ja-JP" altLang="en-US" sz="1050">
              <a:latin typeface="+mj-ea"/>
              <a:ea typeface="+mj-ea"/>
            </a:rPr>
            <a:t>又は、メールにて返信をお送りさせていただきます。返信が無い場合は、受信できていない可能性がありますので必ずお問い合わせください。</a:t>
          </a:r>
          <a:endParaRPr kumimoji="1" lang="en-US" altLang="ja-JP" sz="1050">
            <a:latin typeface="+mj-ea"/>
            <a:ea typeface="+mj-ea"/>
          </a:endParaRPr>
        </a:p>
        <a:p>
          <a:pPr algn="l"/>
          <a:endParaRPr kumimoji="1" lang="en-US" altLang="ja-JP" sz="1050">
            <a:latin typeface="+mj-ea"/>
            <a:ea typeface="+mj-ea"/>
          </a:endParaRPr>
        </a:p>
        <a:p>
          <a:pPr algn="l"/>
          <a:endParaRPr kumimoji="1" lang="en-US" altLang="ja-JP" sz="200">
            <a:latin typeface="+mj-ea"/>
            <a:ea typeface="+mj-ea"/>
          </a:endParaRPr>
        </a:p>
        <a:p>
          <a:endParaRPr kumimoji="1" lang="ja-JP" altLang="en-US" sz="1100"/>
        </a:p>
      </xdr:txBody>
    </xdr:sp>
    <xdr:clientData/>
  </xdr:twoCellAnchor>
  <xdr:oneCellAnchor>
    <xdr:from>
      <xdr:col>0</xdr:col>
      <xdr:colOff>0</xdr:colOff>
      <xdr:row>2</xdr:row>
      <xdr:rowOff>8284</xdr:rowOff>
    </xdr:from>
    <xdr:ext cx="1844040" cy="205739"/>
    <xdr:sp macro="" textlink="">
      <xdr:nvSpPr>
        <xdr:cNvPr id="5" name="テキスト ボックス 4">
          <a:extLst>
            <a:ext uri="{FF2B5EF4-FFF2-40B4-BE49-F238E27FC236}">
              <a16:creationId xmlns:a16="http://schemas.microsoft.com/office/drawing/2014/main" id="{312405F1-E0D8-4CC3-ACB1-0F0E53B55A06}"/>
            </a:ext>
          </a:extLst>
        </xdr:cNvPr>
        <xdr:cNvSpPr txBox="1"/>
      </xdr:nvSpPr>
      <xdr:spPr>
        <a:xfrm>
          <a:off x="0" y="602644"/>
          <a:ext cx="1844040" cy="205739"/>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en-US" altLang="ja-JP" sz="1100"/>
            <a:t>2026</a:t>
          </a:r>
          <a:r>
            <a:rPr kumimoji="1" lang="ja-JP" altLang="en-US" sz="1100"/>
            <a:t>年</a:t>
          </a:r>
          <a:r>
            <a:rPr kumimoji="1" lang="en-US" altLang="ja-JP" sz="1100" b="1"/>
            <a:t>4</a:t>
          </a:r>
          <a:r>
            <a:rPr kumimoji="1" lang="ja-JP" altLang="en-US" sz="1100" b="1"/>
            <a:t>月</a:t>
          </a:r>
          <a:r>
            <a:rPr kumimoji="1" lang="en-US" altLang="ja-JP" sz="1100" b="1"/>
            <a:t>1</a:t>
          </a:r>
          <a:r>
            <a:rPr kumimoji="1" lang="ja-JP" altLang="en-US" sz="1100" b="1"/>
            <a:t>日</a:t>
          </a:r>
          <a:r>
            <a:rPr kumimoji="1" lang="ja-JP" altLang="en-US" sz="1100"/>
            <a:t>以降予約</a:t>
          </a:r>
        </a:p>
      </xdr:txBody>
    </xdr:sp>
    <xdr:clientData/>
  </xdr:oneCellAnchor>
  <xdr:twoCellAnchor>
    <xdr:from>
      <xdr:col>0</xdr:col>
      <xdr:colOff>0</xdr:colOff>
      <xdr:row>11</xdr:row>
      <xdr:rowOff>281609</xdr:rowOff>
    </xdr:from>
    <xdr:to>
      <xdr:col>26</xdr:col>
      <xdr:colOff>115956</xdr:colOff>
      <xdr:row>13</xdr:row>
      <xdr:rowOff>124239</xdr:rowOff>
    </xdr:to>
    <xdr:sp macro="" textlink="">
      <xdr:nvSpPr>
        <xdr:cNvPr id="6" name="テキスト ボックス 5">
          <a:extLst>
            <a:ext uri="{FF2B5EF4-FFF2-40B4-BE49-F238E27FC236}">
              <a16:creationId xmlns:a16="http://schemas.microsoft.com/office/drawing/2014/main" id="{C9815156-EADE-49BA-B3D4-0C794A165BF1}"/>
            </a:ext>
          </a:extLst>
        </xdr:cNvPr>
        <xdr:cNvSpPr txBox="1"/>
      </xdr:nvSpPr>
      <xdr:spPr>
        <a:xfrm>
          <a:off x="0" y="3550589"/>
          <a:ext cx="8436996" cy="4369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朝食時間は、</a:t>
          </a:r>
          <a:r>
            <a:rPr kumimoji="1" lang="en-US" altLang="ja-JP" sz="1000" b="1">
              <a:latin typeface="ＭＳ Ｐゴシック" panose="020B0600070205080204" pitchFamily="50" charset="-128"/>
              <a:ea typeface="ＭＳ Ｐゴシック" panose="020B0600070205080204" pitchFamily="50" charset="-128"/>
            </a:rPr>
            <a:t>7</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9</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月</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7</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9</a:t>
          </a:r>
          <a:r>
            <a:rPr kumimoji="1" lang="ja-JP" altLang="en-US" sz="1000" b="1">
              <a:solidFill>
                <a:srgbClr val="FF0000"/>
              </a:solidFill>
              <a:latin typeface="ＭＳ Ｐゴシック" panose="020B0600070205080204" pitchFamily="50" charset="-128"/>
              <a:ea typeface="ＭＳ Ｐゴシック" panose="020B0600070205080204" pitchFamily="50" charset="-128"/>
            </a:rPr>
            <a:t>：</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b="1">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、昼食時間は、</a:t>
          </a:r>
          <a:r>
            <a:rPr kumimoji="1" lang="en-US" altLang="ja-JP" sz="1000">
              <a:latin typeface="ＭＳ Ｐゴシック" panose="020B0600070205080204" pitchFamily="50" charset="-128"/>
              <a:ea typeface="ＭＳ Ｐゴシック" panose="020B0600070205080204" pitchFamily="50" charset="-128"/>
            </a:rPr>
            <a:t>11</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13</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、夕食時間は、</a:t>
          </a:r>
          <a:r>
            <a:rPr kumimoji="1" lang="en-US" altLang="ja-JP" sz="1000">
              <a:latin typeface="ＭＳ Ｐゴシック" panose="020B0600070205080204" pitchFamily="50" charset="-128"/>
              <a:ea typeface="ＭＳ Ｐゴシック" panose="020B0600070205080204" pitchFamily="50" charset="-128"/>
            </a:rPr>
            <a:t>17</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19</a:t>
          </a:r>
          <a:r>
            <a:rPr kumimoji="1" lang="ja-JP" altLang="en-US" sz="1000">
              <a:latin typeface="ＭＳ Ｐゴシック" panose="020B0600070205080204" pitchFamily="50" charset="-128"/>
              <a:ea typeface="ＭＳ Ｐゴシック" panose="020B0600070205080204" pitchFamily="50" charset="-128"/>
            </a:rPr>
            <a:t>：</a:t>
          </a:r>
          <a:r>
            <a:rPr kumimoji="1" lang="en-US" altLang="ja-JP" sz="1000">
              <a:latin typeface="ＭＳ Ｐゴシック" panose="020B0600070205080204" pitchFamily="50" charset="-128"/>
              <a:ea typeface="ＭＳ Ｐゴシック" panose="020B0600070205080204" pitchFamily="50" charset="-128"/>
            </a:rPr>
            <a:t>00</a:t>
          </a:r>
          <a:r>
            <a:rPr kumimoji="1" lang="ja-JP" altLang="en-US" sz="1000">
              <a:latin typeface="ＭＳ Ｐゴシック" panose="020B0600070205080204" pitchFamily="50" charset="-128"/>
              <a:ea typeface="ＭＳ Ｐゴシック" panose="020B0600070205080204" pitchFamily="50" charset="-128"/>
            </a:rPr>
            <a:t>となります。</a:t>
          </a:r>
          <a:endParaRPr kumimoji="1" lang="en-US" altLang="ja-JP" sz="1000">
            <a:latin typeface="ＭＳ Ｐゴシック" panose="020B0600070205080204" pitchFamily="50" charset="-128"/>
            <a:ea typeface="ＭＳ Ｐゴシック" panose="020B0600070205080204" pitchFamily="50" charset="-128"/>
          </a:endParaRPr>
        </a:p>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ご記入いただくお時間は</a:t>
          </a:r>
          <a:r>
            <a:rPr kumimoji="1" lang="ja-JP" altLang="en-US" sz="1000">
              <a:solidFill>
                <a:srgbClr val="FF0000"/>
              </a:solidFill>
              <a:latin typeface="ＭＳ Ｐゴシック" panose="020B0600070205080204" pitchFamily="50" charset="-128"/>
              <a:ea typeface="ＭＳ Ｐゴシック" panose="020B0600070205080204" pitchFamily="50" charset="-128"/>
            </a:rPr>
            <a:t>受け渡し</a:t>
          </a:r>
          <a:r>
            <a:rPr kumimoji="1" lang="ja-JP" altLang="en-US" sz="1000">
              <a:latin typeface="ＭＳ Ｐゴシック" panose="020B0600070205080204" pitchFamily="50" charset="-128"/>
              <a:ea typeface="ＭＳ Ｐゴシック" panose="020B0600070205080204" pitchFamily="50" charset="-128"/>
            </a:rPr>
            <a:t>のお時間です。</a:t>
          </a:r>
        </a:p>
      </xdr:txBody>
    </xdr:sp>
    <xdr:clientData/>
  </xdr:twoCellAnchor>
  <xdr:twoCellAnchor>
    <xdr:from>
      <xdr:col>0</xdr:col>
      <xdr:colOff>0</xdr:colOff>
      <xdr:row>19</xdr:row>
      <xdr:rowOff>273326</xdr:rowOff>
    </xdr:from>
    <xdr:to>
      <xdr:col>21</xdr:col>
      <xdr:colOff>74545</xdr:colOff>
      <xdr:row>21</xdr:row>
      <xdr:rowOff>41413</xdr:rowOff>
    </xdr:to>
    <xdr:sp macro="" textlink="">
      <xdr:nvSpPr>
        <xdr:cNvPr id="7" name="テキスト ボックス 6">
          <a:extLst>
            <a:ext uri="{FF2B5EF4-FFF2-40B4-BE49-F238E27FC236}">
              <a16:creationId xmlns:a16="http://schemas.microsoft.com/office/drawing/2014/main" id="{ECAA7ABC-7416-40EB-A25B-3792231430B6}"/>
            </a:ext>
          </a:extLst>
        </xdr:cNvPr>
        <xdr:cNvSpPr txBox="1"/>
      </xdr:nvSpPr>
      <xdr:spPr>
        <a:xfrm>
          <a:off x="0" y="5919746"/>
          <a:ext cx="6795385" cy="3624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朝食にホットドック等をご注文の際は、</a:t>
          </a:r>
          <a:r>
            <a:rPr kumimoji="1" lang="en-US" altLang="ja-JP" sz="1000">
              <a:solidFill>
                <a:srgbClr val="FF0000"/>
              </a:solidFill>
              <a:latin typeface="ＭＳ Ｐゴシック" panose="020B0600070205080204" pitchFamily="50" charset="-128"/>
              <a:ea typeface="ＭＳ Ｐゴシック" panose="020B0600070205080204" pitchFamily="50" charset="-128"/>
            </a:rPr>
            <a:t>7</a:t>
          </a:r>
          <a:r>
            <a:rPr kumimoji="1" lang="ja-JP" altLang="en-US" sz="1000">
              <a:solidFill>
                <a:srgbClr val="FF0000"/>
              </a:solidFill>
              <a:latin typeface="ＭＳ Ｐゴシック" panose="020B0600070205080204" pitchFamily="50" charset="-128"/>
              <a:ea typeface="ＭＳ Ｐゴシック" panose="020B0600070205080204" pitchFamily="50" charset="-128"/>
            </a:rPr>
            <a:t>：</a:t>
          </a:r>
          <a:r>
            <a:rPr kumimoji="1" lang="en-US" altLang="ja-JP" sz="1000">
              <a:solidFill>
                <a:srgbClr val="FF0000"/>
              </a:solidFill>
              <a:latin typeface="ＭＳ Ｐゴシック" panose="020B0600070205080204" pitchFamily="50" charset="-128"/>
              <a:ea typeface="ＭＳ Ｐゴシック" panose="020B0600070205080204" pitchFamily="50" charset="-128"/>
            </a:rPr>
            <a:t>00</a:t>
          </a:r>
          <a:r>
            <a:rPr kumimoji="1" lang="ja-JP" altLang="en-US" sz="1000">
              <a:solidFill>
                <a:srgbClr val="FF0000"/>
              </a:solidFill>
              <a:latin typeface="ＭＳ Ｐゴシック" panose="020B0600070205080204" pitchFamily="50" charset="-128"/>
              <a:ea typeface="ＭＳ Ｐゴシック" panose="020B0600070205080204" pitchFamily="50" charset="-128"/>
            </a:rPr>
            <a:t>以降</a:t>
          </a:r>
          <a:r>
            <a:rPr kumimoji="1" lang="ja-JP" altLang="en-US" sz="1000">
              <a:latin typeface="ＭＳ Ｐゴシック" panose="020B0600070205080204" pitchFamily="50" charset="-128"/>
              <a:ea typeface="ＭＳ Ｐゴシック" panose="020B0600070205080204" pitchFamily="50" charset="-128"/>
            </a:rPr>
            <a:t>の受け渡しとなります。ご注意ください。</a:t>
          </a:r>
        </a:p>
      </xdr:txBody>
    </xdr:sp>
    <xdr:clientData/>
  </xdr:twoCellAnchor>
  <xdr:twoCellAnchor>
    <xdr:from>
      <xdr:col>0</xdr:col>
      <xdr:colOff>0</xdr:colOff>
      <xdr:row>32</xdr:row>
      <xdr:rowOff>0</xdr:rowOff>
    </xdr:from>
    <xdr:to>
      <xdr:col>22</xdr:col>
      <xdr:colOff>115957</xdr:colOff>
      <xdr:row>34</xdr:row>
      <xdr:rowOff>190499</xdr:rowOff>
    </xdr:to>
    <xdr:sp macro="" textlink="">
      <xdr:nvSpPr>
        <xdr:cNvPr id="8" name="テキスト ボックス 7">
          <a:extLst>
            <a:ext uri="{FF2B5EF4-FFF2-40B4-BE49-F238E27FC236}">
              <a16:creationId xmlns:a16="http://schemas.microsoft.com/office/drawing/2014/main" id="{6E4561C0-7F88-42C6-9F86-6070D94F541C}"/>
            </a:ext>
          </a:extLst>
        </xdr:cNvPr>
        <xdr:cNvSpPr txBox="1"/>
      </xdr:nvSpPr>
      <xdr:spPr>
        <a:xfrm>
          <a:off x="0" y="9509760"/>
          <a:ext cx="7156837" cy="7848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　引渡時間は、</a:t>
          </a:r>
          <a:r>
            <a:rPr kumimoji="1" lang="en-US" altLang="ja-JP" sz="1000" b="1">
              <a:solidFill>
                <a:srgbClr val="FF0000"/>
              </a:solidFill>
            </a:rPr>
            <a:t>8</a:t>
          </a:r>
          <a:r>
            <a:rPr kumimoji="1" lang="ja-JP" altLang="en-US" sz="1000" b="1">
              <a:solidFill>
                <a:srgbClr val="FF0000"/>
              </a:solidFill>
            </a:rPr>
            <a:t>：</a:t>
          </a:r>
          <a:r>
            <a:rPr kumimoji="1" lang="en-US" altLang="ja-JP" sz="1000" b="1">
              <a:solidFill>
                <a:srgbClr val="FF0000"/>
              </a:solidFill>
            </a:rPr>
            <a:t>30</a:t>
          </a:r>
          <a:r>
            <a:rPr kumimoji="1" lang="ja-JP" altLang="en-US" sz="1000" b="1">
              <a:solidFill>
                <a:srgbClr val="FF0000"/>
              </a:solidFill>
            </a:rPr>
            <a:t>～</a:t>
          </a:r>
          <a:r>
            <a:rPr kumimoji="1" lang="en-US" altLang="ja-JP" sz="1000" b="1">
              <a:solidFill>
                <a:srgbClr val="FF0000"/>
              </a:solidFill>
            </a:rPr>
            <a:t>17</a:t>
          </a:r>
          <a:r>
            <a:rPr kumimoji="1" lang="ja-JP" altLang="en-US" sz="1000" b="1">
              <a:solidFill>
                <a:srgbClr val="FF0000"/>
              </a:solidFill>
            </a:rPr>
            <a:t>：</a:t>
          </a:r>
          <a:r>
            <a:rPr kumimoji="1" lang="en-US" altLang="ja-JP" sz="1000" b="1">
              <a:solidFill>
                <a:srgbClr val="FF0000"/>
              </a:solidFill>
            </a:rPr>
            <a:t>00</a:t>
          </a:r>
          <a:r>
            <a:rPr kumimoji="1" lang="ja-JP" altLang="en-US" sz="1000" b="1"/>
            <a:t>（夕食を食堂でご利用の場合</a:t>
          </a:r>
          <a:r>
            <a:rPr kumimoji="1" lang="en-US" altLang="ja-JP" sz="1000" b="1"/>
            <a:t>18</a:t>
          </a:r>
          <a:r>
            <a:rPr kumimoji="1" lang="ja-JP" altLang="en-US" sz="1000" b="1"/>
            <a:t>：</a:t>
          </a:r>
          <a:r>
            <a:rPr kumimoji="1" lang="en-US" altLang="ja-JP" sz="1000" b="1"/>
            <a:t>30</a:t>
          </a:r>
          <a:r>
            <a:rPr kumimoji="1" lang="ja-JP" altLang="en-US" sz="1000" b="1"/>
            <a:t>まで）となります。</a:t>
          </a:r>
          <a:endParaRPr kumimoji="1" lang="en-US" altLang="ja-JP" sz="1000" b="1"/>
        </a:p>
        <a:p>
          <a:r>
            <a:rPr kumimoji="1" lang="en-US" altLang="ja-JP" sz="1000" b="1"/>
            <a:t>※</a:t>
          </a:r>
          <a:r>
            <a:rPr kumimoji="1" lang="ja-JP" altLang="en-US" sz="1000" b="1"/>
            <a:t>　</a:t>
          </a:r>
          <a:r>
            <a:rPr kumimoji="1" lang="ja-JP" altLang="en-US" sz="1000" b="1">
              <a:solidFill>
                <a:srgbClr val="FF0000"/>
              </a:solidFill>
            </a:rPr>
            <a:t>セットおにぎりは</a:t>
          </a:r>
          <a:r>
            <a:rPr kumimoji="1" lang="en-US" altLang="ja-JP" sz="1000" b="1">
              <a:solidFill>
                <a:srgbClr val="FF0000"/>
              </a:solidFill>
            </a:rPr>
            <a:t>9</a:t>
          </a:r>
          <a:r>
            <a:rPr kumimoji="1" lang="ja-JP" altLang="en-US" sz="1000" b="1">
              <a:solidFill>
                <a:srgbClr val="FF0000"/>
              </a:solidFill>
            </a:rPr>
            <a:t>：</a:t>
          </a:r>
          <a:r>
            <a:rPr kumimoji="1" lang="en-US" altLang="ja-JP" sz="1000" b="1">
              <a:solidFill>
                <a:srgbClr val="FF0000"/>
              </a:solidFill>
            </a:rPr>
            <a:t>00</a:t>
          </a:r>
          <a:r>
            <a:rPr kumimoji="1" lang="ja-JP" altLang="en-US" sz="1000" b="1">
              <a:solidFill>
                <a:srgbClr val="FF0000"/>
              </a:solidFill>
            </a:rPr>
            <a:t>以降</a:t>
          </a:r>
          <a:r>
            <a:rPr kumimoji="1" lang="ja-JP" altLang="en-US" sz="1000" b="1"/>
            <a:t>のお渡しとなります</a:t>
          </a:r>
          <a:endParaRPr kumimoji="1" lang="en-US" altLang="ja-JP" sz="1000" b="1"/>
        </a:p>
        <a:p>
          <a:r>
            <a:rPr kumimoji="1" lang="en-US" altLang="ja-JP" sz="1000" b="1"/>
            <a:t>※</a:t>
          </a:r>
          <a:r>
            <a:rPr kumimoji="1" lang="ja-JP" altLang="en-US" sz="1000" b="1"/>
            <a:t>　おにぎりは一団体</a:t>
          </a:r>
          <a:r>
            <a:rPr kumimoji="1" lang="ja-JP" altLang="en-US" sz="1000" b="1">
              <a:solidFill>
                <a:srgbClr val="FF0000"/>
              </a:solidFill>
            </a:rPr>
            <a:t>合計</a:t>
          </a:r>
          <a:r>
            <a:rPr kumimoji="1" lang="en-US" altLang="ja-JP" sz="1000" b="1">
              <a:solidFill>
                <a:srgbClr val="FF0000"/>
              </a:solidFill>
            </a:rPr>
            <a:t>10</a:t>
          </a:r>
          <a:r>
            <a:rPr kumimoji="1" lang="ja-JP" altLang="en-US" sz="1000" b="1">
              <a:solidFill>
                <a:srgbClr val="FF0000"/>
              </a:solidFill>
            </a:rPr>
            <a:t>個</a:t>
          </a:r>
          <a:r>
            <a:rPr kumimoji="1" lang="ja-JP" altLang="en-US" sz="1000" b="1"/>
            <a:t>以上から注文できます。パンは</a:t>
          </a:r>
          <a:r>
            <a:rPr kumimoji="1" lang="ja-JP" altLang="en-US" sz="1000" b="1">
              <a:solidFill>
                <a:srgbClr val="FF0000"/>
              </a:solidFill>
            </a:rPr>
            <a:t>１種類３個以上</a:t>
          </a:r>
          <a:r>
            <a:rPr kumimoji="1" lang="ja-JP" altLang="en-US" sz="1000" b="1"/>
            <a:t>から注文できます。</a:t>
          </a:r>
        </a:p>
      </xdr:txBody>
    </xdr:sp>
    <xdr:clientData/>
  </xdr:twoCellAnchor>
  <xdr:twoCellAnchor>
    <xdr:from>
      <xdr:col>0</xdr:col>
      <xdr:colOff>1</xdr:colOff>
      <xdr:row>42</xdr:row>
      <xdr:rowOff>248478</xdr:rowOff>
    </xdr:from>
    <xdr:to>
      <xdr:col>14</xdr:col>
      <xdr:colOff>49697</xdr:colOff>
      <xdr:row>44</xdr:row>
      <xdr:rowOff>66261</xdr:rowOff>
    </xdr:to>
    <xdr:sp macro="" textlink="">
      <xdr:nvSpPr>
        <xdr:cNvPr id="9" name="テキスト ボックス 8">
          <a:extLst>
            <a:ext uri="{FF2B5EF4-FFF2-40B4-BE49-F238E27FC236}">
              <a16:creationId xmlns:a16="http://schemas.microsoft.com/office/drawing/2014/main" id="{DBFBB05F-71DC-41E5-8848-99E80E7A203A}"/>
            </a:ext>
          </a:extLst>
        </xdr:cNvPr>
        <xdr:cNvSpPr txBox="1"/>
      </xdr:nvSpPr>
      <xdr:spPr>
        <a:xfrm>
          <a:off x="1" y="12730038"/>
          <a:ext cx="4530256" cy="41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1"/>
            <a:t>※</a:t>
          </a:r>
          <a:r>
            <a:rPr kumimoji="1" lang="ja-JP" altLang="en-US" sz="1000" b="1"/>
            <a:t>食堂ご利用時間・野外炊事受け渡し時間のみとさせていただきます。</a:t>
          </a:r>
        </a:p>
      </xdr:txBody>
    </xdr:sp>
    <xdr:clientData/>
  </xdr:twoCellAnchor>
  <xdr:twoCellAnchor>
    <xdr:from>
      <xdr:col>0</xdr:col>
      <xdr:colOff>0</xdr:colOff>
      <xdr:row>0</xdr:row>
      <xdr:rowOff>0</xdr:rowOff>
    </xdr:from>
    <xdr:to>
      <xdr:col>2</xdr:col>
      <xdr:colOff>190252</xdr:colOff>
      <xdr:row>5</xdr:row>
      <xdr:rowOff>10270</xdr:rowOff>
    </xdr:to>
    <xdr:sp macro="" textlink="">
      <xdr:nvSpPr>
        <xdr:cNvPr id="10" name="角丸四角形 4">
          <a:extLst>
            <a:ext uri="{FF2B5EF4-FFF2-40B4-BE49-F238E27FC236}">
              <a16:creationId xmlns:a16="http://schemas.microsoft.com/office/drawing/2014/main" id="{6604BFCD-4A9D-494E-AC95-383E2F7CB332}"/>
            </a:ext>
          </a:extLst>
        </xdr:cNvPr>
        <xdr:cNvSpPr/>
      </xdr:nvSpPr>
      <xdr:spPr>
        <a:xfrm>
          <a:off x="0" y="0"/>
          <a:ext cx="830332" cy="149617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t>見</a:t>
          </a:r>
          <a:endParaRPr kumimoji="1" lang="en-US" altLang="ja-JP" sz="2400"/>
        </a:p>
        <a:p>
          <a:pPr algn="ctr"/>
          <a:r>
            <a:rPr kumimoji="1" lang="ja-JP" altLang="en-US" sz="2400"/>
            <a:t>本</a:t>
          </a:r>
        </a:p>
      </xdr:txBody>
    </xdr:sp>
    <xdr:clientData/>
  </xdr:twoCellAnchor>
  <xdr:twoCellAnchor>
    <xdr:from>
      <xdr:col>22</xdr:col>
      <xdr:colOff>298174</xdr:colOff>
      <xdr:row>5</xdr:row>
      <xdr:rowOff>99390</xdr:rowOff>
    </xdr:from>
    <xdr:to>
      <xdr:col>28</xdr:col>
      <xdr:colOff>8283</xdr:colOff>
      <xdr:row>6</xdr:row>
      <xdr:rowOff>204784</xdr:rowOff>
    </xdr:to>
    <xdr:sp macro="" textlink="">
      <xdr:nvSpPr>
        <xdr:cNvPr id="11" name="四角形吹き出し 7">
          <a:extLst>
            <a:ext uri="{FF2B5EF4-FFF2-40B4-BE49-F238E27FC236}">
              <a16:creationId xmlns:a16="http://schemas.microsoft.com/office/drawing/2014/main" id="{DA467AC9-8350-4064-B34B-8A98EBDCCE13}"/>
            </a:ext>
          </a:extLst>
        </xdr:cNvPr>
        <xdr:cNvSpPr/>
      </xdr:nvSpPr>
      <xdr:spPr>
        <a:xfrm>
          <a:off x="7339054" y="1585290"/>
          <a:ext cx="1630349" cy="402574"/>
        </a:xfrm>
        <a:prstGeom prst="wedgeRectCallout">
          <a:avLst>
            <a:gd name="adj1" fmla="val -93294"/>
            <a:gd name="adj2" fmla="val -74135"/>
          </a:avLst>
        </a:prstGeom>
        <a:solidFill>
          <a:srgbClr val="FFFF00"/>
        </a:solid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rtlCol="0" anchor="t" anchorCtr="0"/>
        <a:lstStyle/>
        <a:p>
          <a:pPr algn="ctr"/>
          <a:r>
            <a:rPr kumimoji="1" lang="en-US" altLang="ja-JP" sz="900" b="1">
              <a:latin typeface="+mn-ea"/>
              <a:ea typeface="+mn-ea"/>
            </a:rPr>
            <a:t>FAX</a:t>
          </a:r>
          <a:r>
            <a:rPr kumimoji="1" lang="ja-JP" altLang="en-US" sz="900" b="1">
              <a:latin typeface="+mn-ea"/>
              <a:ea typeface="+mn-ea"/>
            </a:rPr>
            <a:t>又はメールアドレスを必ずご記入下さい</a:t>
          </a:r>
        </a:p>
      </xdr:txBody>
    </xdr:sp>
    <xdr:clientData/>
  </xdr:twoCellAnchor>
  <xdr:twoCellAnchor>
    <xdr:from>
      <xdr:col>15</xdr:col>
      <xdr:colOff>248478</xdr:colOff>
      <xdr:row>11</xdr:row>
      <xdr:rowOff>91108</xdr:rowOff>
    </xdr:from>
    <xdr:to>
      <xdr:col>25</xdr:col>
      <xdr:colOff>207066</xdr:colOff>
      <xdr:row>12</xdr:row>
      <xdr:rowOff>248478</xdr:rowOff>
    </xdr:to>
    <xdr:sp macro="" textlink="">
      <xdr:nvSpPr>
        <xdr:cNvPr id="12" name="四角形吹き出し 11">
          <a:extLst>
            <a:ext uri="{FF2B5EF4-FFF2-40B4-BE49-F238E27FC236}">
              <a16:creationId xmlns:a16="http://schemas.microsoft.com/office/drawing/2014/main" id="{2A0AD9EB-B6DC-43F7-86E4-10A3C8794B22}"/>
            </a:ext>
          </a:extLst>
        </xdr:cNvPr>
        <xdr:cNvSpPr/>
      </xdr:nvSpPr>
      <xdr:spPr>
        <a:xfrm>
          <a:off x="5049078" y="3360088"/>
          <a:ext cx="3158988" cy="454550"/>
        </a:xfrm>
        <a:prstGeom prst="wedgeRectCallout">
          <a:avLst>
            <a:gd name="adj1" fmla="val -52082"/>
            <a:gd name="adj2" fmla="val 233738"/>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ctr"/>
          <a:r>
            <a:rPr kumimoji="1" lang="ja-JP" altLang="en-US" sz="900" b="1">
              <a:latin typeface="+mn-ea"/>
              <a:ea typeface="+mn-ea"/>
            </a:rPr>
            <a:t>米なしを選択される場合は、</a:t>
          </a:r>
          <a:endParaRPr kumimoji="1" lang="en-US" altLang="ja-JP" sz="900" b="1">
            <a:latin typeface="+mn-ea"/>
            <a:ea typeface="+mn-ea"/>
          </a:endParaRPr>
        </a:p>
        <a:p>
          <a:pPr algn="ctr"/>
          <a:r>
            <a:rPr kumimoji="1" lang="ja-JP" altLang="en-US" sz="900" b="1">
              <a:latin typeface="+mn-ea"/>
              <a:ea typeface="+mn-ea"/>
            </a:rPr>
            <a:t>豚汁材・カレー材と</a:t>
          </a:r>
          <a:r>
            <a:rPr kumimoji="1" lang="ja-JP" altLang="en-US" sz="900" b="1">
              <a:solidFill>
                <a:srgbClr val="FF0000"/>
              </a:solidFill>
              <a:latin typeface="+mn-ea"/>
              <a:ea typeface="+mn-ea"/>
            </a:rPr>
            <a:t>ご注文人数を同じ</a:t>
          </a:r>
          <a:r>
            <a:rPr kumimoji="1" lang="ja-JP" altLang="en-US" sz="900" b="1">
              <a:latin typeface="+mn-ea"/>
              <a:ea typeface="+mn-ea"/>
            </a:rPr>
            <a:t>にしてください。</a:t>
          </a:r>
          <a:r>
            <a:rPr kumimoji="1" lang="en-US" altLang="ja-JP" sz="900" b="1">
              <a:latin typeface="+mn-ea"/>
              <a:ea typeface="+mn-ea"/>
            </a:rPr>
            <a:t>.</a:t>
          </a:r>
          <a:endParaRPr kumimoji="1" lang="ja-JP" altLang="en-US" sz="900" b="1">
            <a:latin typeface="+mn-ea"/>
            <a:ea typeface="+mn-ea"/>
          </a:endParaRPr>
        </a:p>
      </xdr:txBody>
    </xdr:sp>
    <xdr:clientData/>
  </xdr:twoCellAnchor>
  <xdr:twoCellAnchor>
    <xdr:from>
      <xdr:col>17</xdr:col>
      <xdr:colOff>41412</xdr:colOff>
      <xdr:row>20</xdr:row>
      <xdr:rowOff>16566</xdr:rowOff>
    </xdr:from>
    <xdr:to>
      <xdr:col>26</xdr:col>
      <xdr:colOff>157369</xdr:colOff>
      <xdr:row>21</xdr:row>
      <xdr:rowOff>65102</xdr:rowOff>
    </xdr:to>
    <xdr:sp macro="" textlink="">
      <xdr:nvSpPr>
        <xdr:cNvPr id="13" name="四角形吹き出し 11">
          <a:extLst>
            <a:ext uri="{FF2B5EF4-FFF2-40B4-BE49-F238E27FC236}">
              <a16:creationId xmlns:a16="http://schemas.microsoft.com/office/drawing/2014/main" id="{436E10EE-1819-40EC-9907-FDDF9932D1E7}"/>
            </a:ext>
          </a:extLst>
        </xdr:cNvPr>
        <xdr:cNvSpPr/>
      </xdr:nvSpPr>
      <xdr:spPr>
        <a:xfrm>
          <a:off x="5482092" y="5960166"/>
          <a:ext cx="2996317" cy="345716"/>
        </a:xfrm>
        <a:prstGeom prst="wedgeRectCallout">
          <a:avLst>
            <a:gd name="adj1" fmla="val 68931"/>
            <a:gd name="adj2" fmla="val -49165"/>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nchorCtr="0"/>
        <a:lstStyle/>
        <a:p>
          <a:pPr algn="ctr"/>
          <a:r>
            <a:rPr kumimoji="1" lang="ja-JP" altLang="en-US" sz="900" b="1">
              <a:latin typeface="+mn-ea"/>
              <a:ea typeface="+mn-ea"/>
            </a:rPr>
            <a:t>発注食数と班編成食数が同数か確認してください。</a:t>
          </a:r>
        </a:p>
      </xdr:txBody>
    </xdr:sp>
    <xdr:clientData/>
  </xdr:twoCellAnchor>
  <xdr:twoCellAnchor>
    <xdr:from>
      <xdr:col>21</xdr:col>
      <xdr:colOff>115956</xdr:colOff>
      <xdr:row>27</xdr:row>
      <xdr:rowOff>281609</xdr:rowOff>
    </xdr:from>
    <xdr:to>
      <xdr:col>27</xdr:col>
      <xdr:colOff>215348</xdr:colOff>
      <xdr:row>29</xdr:row>
      <xdr:rowOff>192871</xdr:rowOff>
    </xdr:to>
    <xdr:sp macro="" textlink="">
      <xdr:nvSpPr>
        <xdr:cNvPr id="14" name="四角形吹き出し 6">
          <a:extLst>
            <a:ext uri="{FF2B5EF4-FFF2-40B4-BE49-F238E27FC236}">
              <a16:creationId xmlns:a16="http://schemas.microsoft.com/office/drawing/2014/main" id="{782B6EC8-DD96-4154-A190-6EF3C043D734}"/>
            </a:ext>
          </a:extLst>
        </xdr:cNvPr>
        <xdr:cNvSpPr/>
      </xdr:nvSpPr>
      <xdr:spPr>
        <a:xfrm>
          <a:off x="6836796" y="8305469"/>
          <a:ext cx="2019632" cy="505622"/>
        </a:xfrm>
        <a:prstGeom prst="wedgeRectCallout">
          <a:avLst>
            <a:gd name="adj1" fmla="val -9453"/>
            <a:gd name="adj2" fmla="val -224340"/>
          </a:avLst>
        </a:prstGeom>
        <a:solidFill>
          <a:srgbClr val="FFFF00"/>
        </a:solidFill>
        <a:ln w="635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t" anchorCtr="0"/>
        <a:lstStyle/>
        <a:p>
          <a:pPr algn="ctr"/>
          <a:r>
            <a:rPr kumimoji="1" lang="ja-JP" altLang="en-US" sz="900" b="1">
              <a:latin typeface="+mn-ea"/>
              <a:ea typeface="+mn-ea"/>
            </a:rPr>
            <a:t>アレルギー等の連絡事項はこちらへご記入下さい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gfhd-my.sharepoint.com/personal/ngf-004400_ngfhd_jp/Documents/&#39135;&#20107;&#20104;&#32004;&#21463;&#20184;&#34920;&#12288;&#65298;&#65296;&#65298;&#65301;&#24180;&#24230;.xlsx" TargetMode="External"/><Relationship Id="rId1" Type="http://schemas.openxmlformats.org/officeDocument/2006/relationships/externalLinkPath" Target="file:///\\129.128.1.100\share\personal\ngf-004400_ngfhd_jp\Documents\&#39135;&#20107;&#20104;&#32004;&#21463;&#20184;&#34920;&#12288;&#65298;&#65296;&#65298;&#65301;&#24180;&#242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年度用(学校）入力用"/>
      <sheetName val="2025年度用(学校）提出用"/>
      <sheetName val="2025年度用(学校）記入例"/>
      <sheetName val="メニュー"/>
      <sheetName val="2025年度用(一般）入力用 "/>
      <sheetName val="2025年度用(一般）提出用"/>
      <sheetName val="2025年度用(一般）記入例"/>
    </sheetNames>
    <sheetDataSet>
      <sheetData sheetId="0" refreshError="1">
        <row r="4">
          <cell r="AF4" t="str">
            <v>豚汁材</v>
          </cell>
          <cell r="AG4">
            <v>600</v>
          </cell>
          <cell r="AI4" t="str">
            <v>おにぎり（鮭）</v>
          </cell>
          <cell r="AJ4">
            <v>170</v>
          </cell>
          <cell r="AL4" t="str">
            <v>五目ご飯①（白身フライ）</v>
          </cell>
          <cell r="AM4">
            <v>740</v>
          </cell>
        </row>
        <row r="5">
          <cell r="AF5" t="str">
            <v>豚汁材（うどん）</v>
          </cell>
          <cell r="AG5">
            <v>600</v>
          </cell>
          <cell r="AI5" t="str">
            <v>おにぎり（梅）</v>
          </cell>
          <cell r="AJ5">
            <v>170</v>
          </cell>
          <cell r="AL5" t="str">
            <v>五目ご飯②（メンチカツ）</v>
          </cell>
          <cell r="AM5">
            <v>740</v>
          </cell>
        </row>
        <row r="6">
          <cell r="AF6" t="str">
            <v>ホットドック</v>
          </cell>
          <cell r="AG6">
            <v>360</v>
          </cell>
          <cell r="AI6" t="str">
            <v>おにぎり（ツナマヨ）</v>
          </cell>
          <cell r="AJ6">
            <v>170</v>
          </cell>
          <cell r="AL6" t="str">
            <v>五目御飯③（オムレツ）</v>
          </cell>
          <cell r="AM6">
            <v>740</v>
          </cell>
        </row>
        <row r="7">
          <cell r="AF7" t="str">
            <v>カレー材</v>
          </cell>
          <cell r="AG7">
            <v>600</v>
          </cell>
          <cell r="AI7" t="str">
            <v>おにぎり（昆布）</v>
          </cell>
          <cell r="AJ7">
            <v>170</v>
          </cell>
          <cell r="AL7" t="str">
            <v>ちらし寿司①（きつねうどん）</v>
          </cell>
          <cell r="AM7">
            <v>740</v>
          </cell>
        </row>
        <row r="8">
          <cell r="AF8" t="str">
            <v>カレー材（カット野菜）</v>
          </cell>
          <cell r="AG8">
            <v>600</v>
          </cell>
          <cell r="AI8" t="str">
            <v>おにぎり（しぐれ）</v>
          </cell>
          <cell r="AJ8">
            <v>170</v>
          </cell>
          <cell r="AL8" t="str">
            <v>ちらし寿司②（かきあげうどん）</v>
          </cell>
          <cell r="AM8">
            <v>740</v>
          </cell>
        </row>
        <row r="9">
          <cell r="AF9" t="str">
            <v>カレー材（厨房炊飯生米100ｇ）</v>
          </cell>
          <cell r="AG9">
            <v>600</v>
          </cell>
          <cell r="AI9" t="str">
            <v>おにぎり（おかか）</v>
          </cell>
          <cell r="AJ9">
            <v>170</v>
          </cell>
          <cell r="AL9" t="str">
            <v>炒飯①（いちごゼリー）</v>
          </cell>
          <cell r="AM9">
            <v>740</v>
          </cell>
        </row>
        <row r="10">
          <cell r="AF10" t="str">
            <v>カレー材（カット野菜・厨房炊飯生米100ｇ）</v>
          </cell>
          <cell r="AG10">
            <v>600</v>
          </cell>
          <cell r="AI10" t="str">
            <v>セットおにぎり（鮭・おかか）</v>
          </cell>
          <cell r="AJ10">
            <v>380</v>
          </cell>
          <cell r="AL10" t="str">
            <v>炒飯②（プリン）</v>
          </cell>
          <cell r="AM10">
            <v>740</v>
          </cell>
        </row>
        <row r="11">
          <cell r="AF11" t="str">
            <v>米なし</v>
          </cell>
          <cell r="AG11">
            <v>-50</v>
          </cell>
          <cell r="AI11" t="str">
            <v>セットおにぎり（こんぶ・梅）</v>
          </cell>
          <cell r="AJ11">
            <v>380</v>
          </cell>
          <cell r="AL11" t="str">
            <v>炒飯③（コーヒーゼリー）</v>
          </cell>
          <cell r="AM11">
            <v>740</v>
          </cell>
        </row>
        <row r="12">
          <cell r="AF12" t="str">
            <v>ルウなし</v>
          </cell>
          <cell r="AG12">
            <v>-50</v>
          </cell>
          <cell r="AI12" t="str">
            <v>セットおにぎり（ツナマヨ・しぐれ）</v>
          </cell>
          <cell r="AJ12">
            <v>380</v>
          </cell>
          <cell r="AL12" t="str">
            <v>カレーライス①（コロッケ）</v>
          </cell>
          <cell r="AM12">
            <v>740</v>
          </cell>
        </row>
        <row r="13">
          <cell r="AF13" t="str">
            <v>米のみ（100ｇ）</v>
          </cell>
          <cell r="AG13">
            <v>120</v>
          </cell>
          <cell r="AI13" t="str">
            <v>アンパン</v>
          </cell>
          <cell r="AJ13">
            <v>170</v>
          </cell>
          <cell r="AL13" t="str">
            <v>カレーライス②（メンチカツ）</v>
          </cell>
          <cell r="AM13">
            <v>740</v>
          </cell>
        </row>
        <row r="14">
          <cell r="AF14" t="str">
            <v>厨房炊飯（生米100ｇ）</v>
          </cell>
          <cell r="AG14">
            <v>240</v>
          </cell>
          <cell r="AI14" t="str">
            <v>クリームパン</v>
          </cell>
          <cell r="AJ14">
            <v>170</v>
          </cell>
          <cell r="AL14" t="str">
            <v>カレーライス③（ウインナー）</v>
          </cell>
          <cell r="AM14">
            <v>740</v>
          </cell>
        </row>
        <row r="15">
          <cell r="AI15" t="str">
            <v>ジャムパン</v>
          </cell>
          <cell r="AJ15">
            <v>170</v>
          </cell>
          <cell r="AL15" t="str">
            <v>カレーライス④（オムレツ）</v>
          </cell>
          <cell r="AM15">
            <v>740</v>
          </cell>
        </row>
        <row r="16">
          <cell r="AI16" t="str">
            <v>ダブルメロン</v>
          </cell>
          <cell r="AJ16">
            <v>170</v>
          </cell>
          <cell r="AL16" t="str">
            <v>カレーライス⑤（ハンバーグ）</v>
          </cell>
          <cell r="AM16">
            <v>740</v>
          </cell>
        </row>
        <row r="17">
          <cell r="AI17" t="str">
            <v>小倉ネオ</v>
          </cell>
          <cell r="AJ17">
            <v>170</v>
          </cell>
          <cell r="AL17" t="str">
            <v>カレーライス①（コロッケ）アイスなし</v>
          </cell>
          <cell r="AM17">
            <v>640</v>
          </cell>
        </row>
        <row r="18">
          <cell r="AI18" t="str">
            <v>メロンパン</v>
          </cell>
          <cell r="AJ18">
            <v>170</v>
          </cell>
          <cell r="AL18" t="str">
            <v>カレーライス②（メンチカツ）アイスなし</v>
          </cell>
          <cell r="AM18">
            <v>640</v>
          </cell>
        </row>
        <row r="19">
          <cell r="AI19" t="str">
            <v>コーンマヨパン</v>
          </cell>
          <cell r="AJ19">
            <v>170</v>
          </cell>
          <cell r="AL19" t="str">
            <v>カレーライス③（ウインナー）アイスなし</v>
          </cell>
          <cell r="AM19">
            <v>640</v>
          </cell>
        </row>
        <row r="20">
          <cell r="AI20" t="str">
            <v>ベーコンチーズマヨパン</v>
          </cell>
          <cell r="AJ20">
            <v>170</v>
          </cell>
          <cell r="AL20" t="str">
            <v>カレーライス④（オムレツ）アイスなし</v>
          </cell>
          <cell r="AM20">
            <v>640</v>
          </cell>
        </row>
        <row r="21">
          <cell r="AI21" t="str">
            <v>アップルジュース</v>
          </cell>
          <cell r="AJ21">
            <v>110</v>
          </cell>
          <cell r="AL21" t="str">
            <v>カレーライス⑤（ハンバーグ）アイスなし</v>
          </cell>
          <cell r="AM21">
            <v>640</v>
          </cell>
        </row>
        <row r="22">
          <cell r="AI22" t="str">
            <v>グレープジュース</v>
          </cell>
          <cell r="AJ22">
            <v>110</v>
          </cell>
          <cell r="AM22">
            <v>0</v>
          </cell>
        </row>
        <row r="23">
          <cell r="AI23" t="str">
            <v>フルーツミックスジュース</v>
          </cell>
          <cell r="AJ23">
            <v>110</v>
          </cell>
        </row>
        <row r="24">
          <cell r="AI24" t="str">
            <v>アクエリアス　ﾍﾟｯﾄﾎﾞﾄﾙ</v>
          </cell>
          <cell r="AJ24">
            <v>190</v>
          </cell>
        </row>
        <row r="25">
          <cell r="AI25" t="str">
            <v>緑茶（ペットボトル）</v>
          </cell>
          <cell r="AJ25">
            <v>200</v>
          </cell>
        </row>
        <row r="26">
          <cell r="AI26" t="str">
            <v>麦茶（ペットボトル）</v>
          </cell>
          <cell r="AJ26">
            <v>190</v>
          </cell>
        </row>
        <row r="27">
          <cell r="AI27" t="str">
            <v>ゼリー(60g)</v>
          </cell>
          <cell r="AJ27">
            <v>90</v>
          </cell>
        </row>
        <row r="28">
          <cell r="AI28" t="str">
            <v>ゼリー（160g）</v>
          </cell>
          <cell r="AJ28">
            <v>190</v>
          </cell>
        </row>
        <row r="29">
          <cell r="AI29" t="str">
            <v>アイスクリーム</v>
          </cell>
          <cell r="AJ29">
            <v>140</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ef004400@everygroup.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40B11-BDE9-4704-8E44-339A2CAF88B0}">
  <sheetPr>
    <tabColor theme="1"/>
    <pageSetUpPr fitToPage="1"/>
  </sheetPr>
  <dimension ref="A1:J50"/>
  <sheetViews>
    <sheetView workbookViewId="0"/>
  </sheetViews>
  <sheetFormatPr defaultRowHeight="17.25" x14ac:dyDescent="0.4"/>
  <cols>
    <col min="1" max="1" width="12.375" style="107" customWidth="1"/>
    <col min="2" max="2" width="18" style="105" customWidth="1"/>
    <col min="3" max="3" width="7.25" style="105" customWidth="1"/>
    <col min="4" max="4" width="63.25" style="107" customWidth="1"/>
    <col min="5" max="257" width="8.75" style="107"/>
    <col min="258" max="258" width="13.625" style="107" customWidth="1"/>
    <col min="259" max="259" width="7.25" style="107" customWidth="1"/>
    <col min="260" max="260" width="51" style="107" customWidth="1"/>
    <col min="261" max="513" width="8.75" style="107"/>
    <col min="514" max="514" width="13.625" style="107" customWidth="1"/>
    <col min="515" max="515" width="7.25" style="107" customWidth="1"/>
    <col min="516" max="516" width="51" style="107" customWidth="1"/>
    <col min="517" max="769" width="8.75" style="107"/>
    <col min="770" max="770" width="13.625" style="107" customWidth="1"/>
    <col min="771" max="771" width="7.25" style="107" customWidth="1"/>
    <col min="772" max="772" width="51" style="107" customWidth="1"/>
    <col min="773" max="1025" width="8.75" style="107"/>
    <col min="1026" max="1026" width="13.625" style="107" customWidth="1"/>
    <col min="1027" max="1027" width="7.25" style="107" customWidth="1"/>
    <col min="1028" max="1028" width="51" style="107" customWidth="1"/>
    <col min="1029" max="1281" width="8.75" style="107"/>
    <col min="1282" max="1282" width="13.625" style="107" customWidth="1"/>
    <col min="1283" max="1283" width="7.25" style="107" customWidth="1"/>
    <col min="1284" max="1284" width="51" style="107" customWidth="1"/>
    <col min="1285" max="1537" width="8.75" style="107"/>
    <col min="1538" max="1538" width="13.625" style="107" customWidth="1"/>
    <col min="1539" max="1539" width="7.25" style="107" customWidth="1"/>
    <col min="1540" max="1540" width="51" style="107" customWidth="1"/>
    <col min="1541" max="1793" width="8.75" style="107"/>
    <col min="1794" max="1794" width="13.625" style="107" customWidth="1"/>
    <col min="1795" max="1795" width="7.25" style="107" customWidth="1"/>
    <col min="1796" max="1796" width="51" style="107" customWidth="1"/>
    <col min="1797" max="2049" width="8.75" style="107"/>
    <col min="2050" max="2050" width="13.625" style="107" customWidth="1"/>
    <col min="2051" max="2051" width="7.25" style="107" customWidth="1"/>
    <col min="2052" max="2052" width="51" style="107" customWidth="1"/>
    <col min="2053" max="2305" width="8.75" style="107"/>
    <col min="2306" max="2306" width="13.625" style="107" customWidth="1"/>
    <col min="2307" max="2307" width="7.25" style="107" customWidth="1"/>
    <col min="2308" max="2308" width="51" style="107" customWidth="1"/>
    <col min="2309" max="2561" width="8.75" style="107"/>
    <col min="2562" max="2562" width="13.625" style="107" customWidth="1"/>
    <col min="2563" max="2563" width="7.25" style="107" customWidth="1"/>
    <col min="2564" max="2564" width="51" style="107" customWidth="1"/>
    <col min="2565" max="2817" width="8.75" style="107"/>
    <col min="2818" max="2818" width="13.625" style="107" customWidth="1"/>
    <col min="2819" max="2819" width="7.25" style="107" customWidth="1"/>
    <col min="2820" max="2820" width="51" style="107" customWidth="1"/>
    <col min="2821" max="3073" width="8.75" style="107"/>
    <col min="3074" max="3074" width="13.625" style="107" customWidth="1"/>
    <col min="3075" max="3075" width="7.25" style="107" customWidth="1"/>
    <col min="3076" max="3076" width="51" style="107" customWidth="1"/>
    <col min="3077" max="3329" width="8.75" style="107"/>
    <col min="3330" max="3330" width="13.625" style="107" customWidth="1"/>
    <col min="3331" max="3331" width="7.25" style="107" customWidth="1"/>
    <col min="3332" max="3332" width="51" style="107" customWidth="1"/>
    <col min="3333" max="3585" width="8.75" style="107"/>
    <col min="3586" max="3586" width="13.625" style="107" customWidth="1"/>
    <col min="3587" max="3587" width="7.25" style="107" customWidth="1"/>
    <col min="3588" max="3588" width="51" style="107" customWidth="1"/>
    <col min="3589" max="3841" width="8.75" style="107"/>
    <col min="3842" max="3842" width="13.625" style="107" customWidth="1"/>
    <col min="3843" max="3843" width="7.25" style="107" customWidth="1"/>
    <col min="3844" max="3844" width="51" style="107" customWidth="1"/>
    <col min="3845" max="4097" width="8.75" style="107"/>
    <col min="4098" max="4098" width="13.625" style="107" customWidth="1"/>
    <col min="4099" max="4099" width="7.25" style="107" customWidth="1"/>
    <col min="4100" max="4100" width="51" style="107" customWidth="1"/>
    <col min="4101" max="4353" width="8.75" style="107"/>
    <col min="4354" max="4354" width="13.625" style="107" customWidth="1"/>
    <col min="4355" max="4355" width="7.25" style="107" customWidth="1"/>
    <col min="4356" max="4356" width="51" style="107" customWidth="1"/>
    <col min="4357" max="4609" width="8.75" style="107"/>
    <col min="4610" max="4610" width="13.625" style="107" customWidth="1"/>
    <col min="4611" max="4611" width="7.25" style="107" customWidth="1"/>
    <col min="4612" max="4612" width="51" style="107" customWidth="1"/>
    <col min="4613" max="4865" width="8.75" style="107"/>
    <col min="4866" max="4866" width="13.625" style="107" customWidth="1"/>
    <col min="4867" max="4867" width="7.25" style="107" customWidth="1"/>
    <col min="4868" max="4868" width="51" style="107" customWidth="1"/>
    <col min="4869" max="5121" width="8.75" style="107"/>
    <col min="5122" max="5122" width="13.625" style="107" customWidth="1"/>
    <col min="5123" max="5123" width="7.25" style="107" customWidth="1"/>
    <col min="5124" max="5124" width="51" style="107" customWidth="1"/>
    <col min="5125" max="5377" width="8.75" style="107"/>
    <col min="5378" max="5378" width="13.625" style="107" customWidth="1"/>
    <col min="5379" max="5379" width="7.25" style="107" customWidth="1"/>
    <col min="5380" max="5380" width="51" style="107" customWidth="1"/>
    <col min="5381" max="5633" width="8.75" style="107"/>
    <col min="5634" max="5634" width="13.625" style="107" customWidth="1"/>
    <col min="5635" max="5635" width="7.25" style="107" customWidth="1"/>
    <col min="5636" max="5636" width="51" style="107" customWidth="1"/>
    <col min="5637" max="5889" width="8.75" style="107"/>
    <col min="5890" max="5890" width="13.625" style="107" customWidth="1"/>
    <col min="5891" max="5891" width="7.25" style="107" customWidth="1"/>
    <col min="5892" max="5892" width="51" style="107" customWidth="1"/>
    <col min="5893" max="6145" width="8.75" style="107"/>
    <col min="6146" max="6146" width="13.625" style="107" customWidth="1"/>
    <col min="6147" max="6147" width="7.25" style="107" customWidth="1"/>
    <col min="6148" max="6148" width="51" style="107" customWidth="1"/>
    <col min="6149" max="6401" width="8.75" style="107"/>
    <col min="6402" max="6402" width="13.625" style="107" customWidth="1"/>
    <col min="6403" max="6403" width="7.25" style="107" customWidth="1"/>
    <col min="6404" max="6404" width="51" style="107" customWidth="1"/>
    <col min="6405" max="6657" width="8.75" style="107"/>
    <col min="6658" max="6658" width="13.625" style="107" customWidth="1"/>
    <col min="6659" max="6659" width="7.25" style="107" customWidth="1"/>
    <col min="6660" max="6660" width="51" style="107" customWidth="1"/>
    <col min="6661" max="6913" width="8.75" style="107"/>
    <col min="6914" max="6914" width="13.625" style="107" customWidth="1"/>
    <col min="6915" max="6915" width="7.25" style="107" customWidth="1"/>
    <col min="6916" max="6916" width="51" style="107" customWidth="1"/>
    <col min="6917" max="7169" width="8.75" style="107"/>
    <col min="7170" max="7170" width="13.625" style="107" customWidth="1"/>
    <col min="7171" max="7171" width="7.25" style="107" customWidth="1"/>
    <col min="7172" max="7172" width="51" style="107" customWidth="1"/>
    <col min="7173" max="7425" width="8.75" style="107"/>
    <col min="7426" max="7426" width="13.625" style="107" customWidth="1"/>
    <col min="7427" max="7427" width="7.25" style="107" customWidth="1"/>
    <col min="7428" max="7428" width="51" style="107" customWidth="1"/>
    <col min="7429" max="7681" width="8.75" style="107"/>
    <col min="7682" max="7682" width="13.625" style="107" customWidth="1"/>
    <col min="7683" max="7683" width="7.25" style="107" customWidth="1"/>
    <col min="7684" max="7684" width="51" style="107" customWidth="1"/>
    <col min="7685" max="7937" width="8.75" style="107"/>
    <col min="7938" max="7938" width="13.625" style="107" customWidth="1"/>
    <col min="7939" max="7939" width="7.25" style="107" customWidth="1"/>
    <col min="7940" max="7940" width="51" style="107" customWidth="1"/>
    <col min="7941" max="8193" width="8.75" style="107"/>
    <col min="8194" max="8194" width="13.625" style="107" customWidth="1"/>
    <col min="8195" max="8195" width="7.25" style="107" customWidth="1"/>
    <col min="8196" max="8196" width="51" style="107" customWidth="1"/>
    <col min="8197" max="8449" width="8.75" style="107"/>
    <col min="8450" max="8450" width="13.625" style="107" customWidth="1"/>
    <col min="8451" max="8451" width="7.25" style="107" customWidth="1"/>
    <col min="8452" max="8452" width="51" style="107" customWidth="1"/>
    <col min="8453" max="8705" width="8.75" style="107"/>
    <col min="8706" max="8706" width="13.625" style="107" customWidth="1"/>
    <col min="8707" max="8707" width="7.25" style="107" customWidth="1"/>
    <col min="8708" max="8708" width="51" style="107" customWidth="1"/>
    <col min="8709" max="8961" width="8.75" style="107"/>
    <col min="8962" max="8962" width="13.625" style="107" customWidth="1"/>
    <col min="8963" max="8963" width="7.25" style="107" customWidth="1"/>
    <col min="8964" max="8964" width="51" style="107" customWidth="1"/>
    <col min="8965" max="9217" width="8.75" style="107"/>
    <col min="9218" max="9218" width="13.625" style="107" customWidth="1"/>
    <col min="9219" max="9219" width="7.25" style="107" customWidth="1"/>
    <col min="9220" max="9220" width="51" style="107" customWidth="1"/>
    <col min="9221" max="9473" width="8.75" style="107"/>
    <col min="9474" max="9474" width="13.625" style="107" customWidth="1"/>
    <col min="9475" max="9475" width="7.25" style="107" customWidth="1"/>
    <col min="9476" max="9476" width="51" style="107" customWidth="1"/>
    <col min="9477" max="9729" width="8.75" style="107"/>
    <col min="9730" max="9730" width="13.625" style="107" customWidth="1"/>
    <col min="9731" max="9731" width="7.25" style="107" customWidth="1"/>
    <col min="9732" max="9732" width="51" style="107" customWidth="1"/>
    <col min="9733" max="9985" width="8.75" style="107"/>
    <col min="9986" max="9986" width="13.625" style="107" customWidth="1"/>
    <col min="9987" max="9987" width="7.25" style="107" customWidth="1"/>
    <col min="9988" max="9988" width="51" style="107" customWidth="1"/>
    <col min="9989" max="10241" width="8.75" style="107"/>
    <col min="10242" max="10242" width="13.625" style="107" customWidth="1"/>
    <col min="10243" max="10243" width="7.25" style="107" customWidth="1"/>
    <col min="10244" max="10244" width="51" style="107" customWidth="1"/>
    <col min="10245" max="10497" width="8.75" style="107"/>
    <col min="10498" max="10498" width="13.625" style="107" customWidth="1"/>
    <col min="10499" max="10499" width="7.25" style="107" customWidth="1"/>
    <col min="10500" max="10500" width="51" style="107" customWidth="1"/>
    <col min="10501" max="10753" width="8.75" style="107"/>
    <col min="10754" max="10754" width="13.625" style="107" customWidth="1"/>
    <col min="10755" max="10755" width="7.25" style="107" customWidth="1"/>
    <col min="10756" max="10756" width="51" style="107" customWidth="1"/>
    <col min="10757" max="11009" width="8.75" style="107"/>
    <col min="11010" max="11010" width="13.625" style="107" customWidth="1"/>
    <col min="11011" max="11011" width="7.25" style="107" customWidth="1"/>
    <col min="11012" max="11012" width="51" style="107" customWidth="1"/>
    <col min="11013" max="11265" width="8.75" style="107"/>
    <col min="11266" max="11266" width="13.625" style="107" customWidth="1"/>
    <col min="11267" max="11267" width="7.25" style="107" customWidth="1"/>
    <col min="11268" max="11268" width="51" style="107" customWidth="1"/>
    <col min="11269" max="11521" width="8.75" style="107"/>
    <col min="11522" max="11522" width="13.625" style="107" customWidth="1"/>
    <col min="11523" max="11523" width="7.25" style="107" customWidth="1"/>
    <col min="11524" max="11524" width="51" style="107" customWidth="1"/>
    <col min="11525" max="11777" width="8.75" style="107"/>
    <col min="11778" max="11778" width="13.625" style="107" customWidth="1"/>
    <col min="11779" max="11779" width="7.25" style="107" customWidth="1"/>
    <col min="11780" max="11780" width="51" style="107" customWidth="1"/>
    <col min="11781" max="12033" width="8.75" style="107"/>
    <col min="12034" max="12034" width="13.625" style="107" customWidth="1"/>
    <col min="12035" max="12035" width="7.25" style="107" customWidth="1"/>
    <col min="12036" max="12036" width="51" style="107" customWidth="1"/>
    <col min="12037" max="12289" width="8.75" style="107"/>
    <col min="12290" max="12290" width="13.625" style="107" customWidth="1"/>
    <col min="12291" max="12291" width="7.25" style="107" customWidth="1"/>
    <col min="12292" max="12292" width="51" style="107" customWidth="1"/>
    <col min="12293" max="12545" width="8.75" style="107"/>
    <col min="12546" max="12546" width="13.625" style="107" customWidth="1"/>
    <col min="12547" max="12547" width="7.25" style="107" customWidth="1"/>
    <col min="12548" max="12548" width="51" style="107" customWidth="1"/>
    <col min="12549" max="12801" width="8.75" style="107"/>
    <col min="12802" max="12802" width="13.625" style="107" customWidth="1"/>
    <col min="12803" max="12803" width="7.25" style="107" customWidth="1"/>
    <col min="12804" max="12804" width="51" style="107" customWidth="1"/>
    <col min="12805" max="13057" width="8.75" style="107"/>
    <col min="13058" max="13058" width="13.625" style="107" customWidth="1"/>
    <col min="13059" max="13059" width="7.25" style="107" customWidth="1"/>
    <col min="13060" max="13060" width="51" style="107" customWidth="1"/>
    <col min="13061" max="13313" width="8.75" style="107"/>
    <col min="13314" max="13314" width="13.625" style="107" customWidth="1"/>
    <col min="13315" max="13315" width="7.25" style="107" customWidth="1"/>
    <col min="13316" max="13316" width="51" style="107" customWidth="1"/>
    <col min="13317" max="13569" width="8.75" style="107"/>
    <col min="13570" max="13570" width="13.625" style="107" customWidth="1"/>
    <col min="13571" max="13571" width="7.25" style="107" customWidth="1"/>
    <col min="13572" max="13572" width="51" style="107" customWidth="1"/>
    <col min="13573" max="13825" width="8.75" style="107"/>
    <col min="13826" max="13826" width="13.625" style="107" customWidth="1"/>
    <col min="13827" max="13827" width="7.25" style="107" customWidth="1"/>
    <col min="13828" max="13828" width="51" style="107" customWidth="1"/>
    <col min="13829" max="14081" width="8.75" style="107"/>
    <col min="14082" max="14082" width="13.625" style="107" customWidth="1"/>
    <col min="14083" max="14083" width="7.25" style="107" customWidth="1"/>
    <col min="14084" max="14084" width="51" style="107" customWidth="1"/>
    <col min="14085" max="14337" width="8.75" style="107"/>
    <col min="14338" max="14338" width="13.625" style="107" customWidth="1"/>
    <col min="14339" max="14339" width="7.25" style="107" customWidth="1"/>
    <col min="14340" max="14340" width="51" style="107" customWidth="1"/>
    <col min="14341" max="14593" width="8.75" style="107"/>
    <col min="14594" max="14594" width="13.625" style="107" customWidth="1"/>
    <col min="14595" max="14595" width="7.25" style="107" customWidth="1"/>
    <col min="14596" max="14596" width="51" style="107" customWidth="1"/>
    <col min="14597" max="14849" width="8.75" style="107"/>
    <col min="14850" max="14850" width="13.625" style="107" customWidth="1"/>
    <col min="14851" max="14851" width="7.25" style="107" customWidth="1"/>
    <col min="14852" max="14852" width="51" style="107" customWidth="1"/>
    <col min="14853" max="15105" width="8.75" style="107"/>
    <col min="15106" max="15106" width="13.625" style="107" customWidth="1"/>
    <col min="15107" max="15107" width="7.25" style="107" customWidth="1"/>
    <col min="15108" max="15108" width="51" style="107" customWidth="1"/>
    <col min="15109" max="15361" width="8.75" style="107"/>
    <col min="15362" max="15362" width="13.625" style="107" customWidth="1"/>
    <col min="15363" max="15363" width="7.25" style="107" customWidth="1"/>
    <col min="15364" max="15364" width="51" style="107" customWidth="1"/>
    <col min="15365" max="15617" width="8.75" style="107"/>
    <col min="15618" max="15618" width="13.625" style="107" customWidth="1"/>
    <col min="15619" max="15619" width="7.25" style="107" customWidth="1"/>
    <col min="15620" max="15620" width="51" style="107" customWidth="1"/>
    <col min="15621" max="15873" width="8.75" style="107"/>
    <col min="15874" max="15874" width="13.625" style="107" customWidth="1"/>
    <col min="15875" max="15875" width="7.25" style="107" customWidth="1"/>
    <col min="15876" max="15876" width="51" style="107" customWidth="1"/>
    <col min="15877" max="16129" width="8.75" style="107"/>
    <col min="16130" max="16130" width="13.625" style="107" customWidth="1"/>
    <col min="16131" max="16131" width="7.25" style="107" customWidth="1"/>
    <col min="16132" max="16132" width="51" style="107" customWidth="1"/>
    <col min="16133" max="16384" width="8.75" style="107"/>
  </cols>
  <sheetData>
    <row r="1" spans="1:10" ht="25.5" x14ac:dyDescent="0.4">
      <c r="A1" s="104" t="s">
        <v>107</v>
      </c>
      <c r="D1" s="106"/>
    </row>
    <row r="2" spans="1:10" x14ac:dyDescent="0.4">
      <c r="A2" s="108" t="s">
        <v>108</v>
      </c>
      <c r="D2" s="109" t="s">
        <v>109</v>
      </c>
    </row>
    <row r="3" spans="1:10" ht="33" x14ac:dyDescent="0.4">
      <c r="A3" s="153" t="s">
        <v>110</v>
      </c>
      <c r="B3" s="110" t="s">
        <v>111</v>
      </c>
      <c r="C3" s="155">
        <v>600</v>
      </c>
      <c r="D3" s="112" t="s">
        <v>112</v>
      </c>
      <c r="E3" s="105"/>
      <c r="F3" s="105"/>
      <c r="G3" s="105"/>
      <c r="H3" s="105"/>
      <c r="I3" s="105"/>
      <c r="J3" s="105"/>
    </row>
    <row r="4" spans="1:10" ht="33" x14ac:dyDescent="0.4">
      <c r="A4" s="154"/>
      <c r="B4" s="113" t="s">
        <v>113</v>
      </c>
      <c r="C4" s="156"/>
      <c r="D4" s="114" t="s">
        <v>114</v>
      </c>
    </row>
    <row r="5" spans="1:10" x14ac:dyDescent="0.4">
      <c r="A5" s="153" t="s">
        <v>115</v>
      </c>
      <c r="B5" s="159" t="s">
        <v>116</v>
      </c>
      <c r="C5" s="162">
        <v>750</v>
      </c>
      <c r="D5" s="115" t="s">
        <v>117</v>
      </c>
    </row>
    <row r="6" spans="1:10" x14ac:dyDescent="0.4">
      <c r="A6" s="157"/>
      <c r="B6" s="160"/>
      <c r="C6" s="163"/>
      <c r="D6" s="116" t="s">
        <v>118</v>
      </c>
    </row>
    <row r="7" spans="1:10" x14ac:dyDescent="0.4">
      <c r="A7" s="157"/>
      <c r="B7" s="161"/>
      <c r="C7" s="163"/>
      <c r="D7" s="116" t="s">
        <v>119</v>
      </c>
    </row>
    <row r="8" spans="1:10" x14ac:dyDescent="0.4">
      <c r="A8" s="157"/>
      <c r="B8" s="165" t="s">
        <v>120</v>
      </c>
      <c r="C8" s="163"/>
      <c r="D8" s="117" t="s">
        <v>121</v>
      </c>
    </row>
    <row r="9" spans="1:10" x14ac:dyDescent="0.4">
      <c r="A9" s="157"/>
      <c r="B9" s="161"/>
      <c r="C9" s="163"/>
      <c r="D9" s="118" t="s">
        <v>122</v>
      </c>
    </row>
    <row r="10" spans="1:10" x14ac:dyDescent="0.4">
      <c r="A10" s="157"/>
      <c r="B10" s="165" t="s">
        <v>123</v>
      </c>
      <c r="C10" s="163"/>
      <c r="D10" s="117" t="s">
        <v>124</v>
      </c>
    </row>
    <row r="11" spans="1:10" x14ac:dyDescent="0.4">
      <c r="A11" s="157"/>
      <c r="B11" s="161"/>
      <c r="C11" s="163"/>
      <c r="D11" s="116" t="s">
        <v>125</v>
      </c>
    </row>
    <row r="12" spans="1:10" x14ac:dyDescent="0.4">
      <c r="A12" s="157"/>
      <c r="B12" s="165" t="s">
        <v>126</v>
      </c>
      <c r="C12" s="163"/>
      <c r="D12" s="117" t="s">
        <v>127</v>
      </c>
    </row>
    <row r="13" spans="1:10" x14ac:dyDescent="0.4">
      <c r="A13" s="158"/>
      <c r="B13" s="154"/>
      <c r="C13" s="164"/>
      <c r="D13" s="116" t="s">
        <v>128</v>
      </c>
    </row>
    <row r="14" spans="1:10" ht="33" x14ac:dyDescent="0.4">
      <c r="A14" s="153" t="s">
        <v>129</v>
      </c>
      <c r="B14" s="119" t="s">
        <v>130</v>
      </c>
      <c r="C14" s="155">
        <v>960</v>
      </c>
      <c r="D14" s="120" t="s">
        <v>131</v>
      </c>
    </row>
    <row r="15" spans="1:10" ht="33" x14ac:dyDescent="0.4">
      <c r="A15" s="154"/>
      <c r="B15" s="121" t="s">
        <v>132</v>
      </c>
      <c r="C15" s="156"/>
      <c r="D15" s="114" t="s">
        <v>133</v>
      </c>
    </row>
    <row r="16" spans="1:10" x14ac:dyDescent="0.4">
      <c r="A16" s="108" t="s">
        <v>134</v>
      </c>
      <c r="B16" s="122"/>
      <c r="C16" s="123"/>
      <c r="D16" s="124"/>
    </row>
    <row r="17" spans="1:4" x14ac:dyDescent="0.4">
      <c r="A17" s="108" t="s">
        <v>135</v>
      </c>
      <c r="B17" s="122"/>
      <c r="C17" s="123"/>
      <c r="D17" s="124"/>
    </row>
    <row r="18" spans="1:4" x14ac:dyDescent="0.4">
      <c r="A18" s="108" t="s">
        <v>136</v>
      </c>
      <c r="B18" s="122"/>
      <c r="C18" s="123"/>
      <c r="D18" s="124"/>
    </row>
    <row r="19" spans="1:4" x14ac:dyDescent="0.4">
      <c r="A19" s="108" t="s">
        <v>137</v>
      </c>
      <c r="C19" s="123"/>
      <c r="D19" s="125"/>
    </row>
    <row r="20" spans="1:4" x14ac:dyDescent="0.4">
      <c r="A20" s="108" t="s">
        <v>138</v>
      </c>
      <c r="C20" s="123"/>
      <c r="D20" s="125"/>
    </row>
    <row r="21" spans="1:4" x14ac:dyDescent="0.4">
      <c r="A21" s="108" t="s">
        <v>139</v>
      </c>
      <c r="C21" s="123"/>
      <c r="D21" s="125"/>
    </row>
    <row r="22" spans="1:4" x14ac:dyDescent="0.4">
      <c r="A22" s="107" t="s">
        <v>140</v>
      </c>
    </row>
    <row r="24" spans="1:4" x14ac:dyDescent="0.4">
      <c r="A24" s="107" t="s">
        <v>141</v>
      </c>
    </row>
    <row r="25" spans="1:4" x14ac:dyDescent="0.4">
      <c r="A25" s="107" t="s">
        <v>142</v>
      </c>
    </row>
    <row r="26" spans="1:4" s="126" customFormat="1" ht="14.25" x14ac:dyDescent="0.4">
      <c r="A26" s="166" t="s">
        <v>143</v>
      </c>
      <c r="B26" s="166"/>
      <c r="C26" s="166"/>
      <c r="D26" s="166"/>
    </row>
    <row r="27" spans="1:4" x14ac:dyDescent="0.4">
      <c r="A27" s="107" t="s">
        <v>144</v>
      </c>
    </row>
    <row r="29" spans="1:4" x14ac:dyDescent="0.4">
      <c r="A29" s="107" t="s">
        <v>145</v>
      </c>
      <c r="D29" s="107" t="s">
        <v>146</v>
      </c>
    </row>
    <row r="30" spans="1:4" ht="33" x14ac:dyDescent="0.4">
      <c r="A30" s="148" t="s">
        <v>147</v>
      </c>
      <c r="B30" s="148"/>
      <c r="C30" s="128">
        <v>600</v>
      </c>
      <c r="D30" s="129" t="s">
        <v>148</v>
      </c>
    </row>
    <row r="31" spans="1:4" ht="49.5" x14ac:dyDescent="0.4">
      <c r="A31" s="167" t="s">
        <v>149</v>
      </c>
      <c r="B31" s="168"/>
      <c r="C31" s="111">
        <v>600</v>
      </c>
      <c r="D31" s="130" t="s">
        <v>150</v>
      </c>
    </row>
    <row r="32" spans="1:4" x14ac:dyDescent="0.4">
      <c r="A32" s="148" t="s">
        <v>151</v>
      </c>
      <c r="B32" s="148"/>
      <c r="C32" s="128">
        <v>360</v>
      </c>
      <c r="D32" s="129" t="s">
        <v>152</v>
      </c>
    </row>
    <row r="33" spans="1:4" x14ac:dyDescent="0.4">
      <c r="A33" s="148" t="s">
        <v>153</v>
      </c>
      <c r="B33" s="148"/>
      <c r="C33" s="128">
        <v>120</v>
      </c>
      <c r="D33" s="129" t="s">
        <v>154</v>
      </c>
    </row>
    <row r="34" spans="1:4" x14ac:dyDescent="0.4">
      <c r="B34" s="107"/>
      <c r="C34" s="131"/>
      <c r="D34" s="132"/>
    </row>
    <row r="35" spans="1:4" x14ac:dyDescent="0.4">
      <c r="A35" s="107" t="s">
        <v>155</v>
      </c>
    </row>
    <row r="36" spans="1:4" x14ac:dyDescent="0.4">
      <c r="A36" s="148" t="s">
        <v>156</v>
      </c>
      <c r="B36" s="148"/>
      <c r="C36" s="128">
        <v>170</v>
      </c>
      <c r="D36" s="129" t="s">
        <v>157</v>
      </c>
    </row>
    <row r="37" spans="1:4" x14ac:dyDescent="0.4">
      <c r="A37" s="148" t="s">
        <v>158</v>
      </c>
      <c r="B37" s="148"/>
      <c r="C37" s="128">
        <v>170</v>
      </c>
      <c r="D37" s="129" t="s">
        <v>159</v>
      </c>
    </row>
    <row r="38" spans="1:4" x14ac:dyDescent="0.4">
      <c r="A38" s="149" t="s">
        <v>160</v>
      </c>
      <c r="B38" s="133" t="s">
        <v>161</v>
      </c>
      <c r="C38" s="134">
        <v>130</v>
      </c>
      <c r="D38" s="135" t="s">
        <v>162</v>
      </c>
    </row>
    <row r="39" spans="1:4" x14ac:dyDescent="0.4">
      <c r="A39" s="150"/>
      <c r="B39" s="136" t="s">
        <v>163</v>
      </c>
      <c r="C39" s="137">
        <v>200</v>
      </c>
      <c r="D39" s="138" t="s">
        <v>164</v>
      </c>
    </row>
    <row r="40" spans="1:4" x14ac:dyDescent="0.4">
      <c r="A40" s="151"/>
      <c r="B40" s="136" t="s">
        <v>163</v>
      </c>
      <c r="C40" s="139">
        <v>220</v>
      </c>
      <c r="D40" s="140" t="s">
        <v>165</v>
      </c>
    </row>
    <row r="41" spans="1:4" x14ac:dyDescent="0.4">
      <c r="A41" s="149" t="s">
        <v>166</v>
      </c>
      <c r="B41" s="133" t="s">
        <v>167</v>
      </c>
      <c r="C41" s="134">
        <v>90</v>
      </c>
      <c r="D41" s="135" t="s">
        <v>168</v>
      </c>
    </row>
    <row r="42" spans="1:4" ht="18.75" x14ac:dyDescent="0.4">
      <c r="A42" s="152"/>
      <c r="B42" s="141" t="s">
        <v>169</v>
      </c>
      <c r="C42" s="139">
        <v>190</v>
      </c>
      <c r="D42" s="140" t="s">
        <v>170</v>
      </c>
    </row>
    <row r="43" spans="1:4" x14ac:dyDescent="0.4">
      <c r="A43" s="148" t="s">
        <v>171</v>
      </c>
      <c r="B43" s="148"/>
      <c r="C43" s="128">
        <v>150</v>
      </c>
      <c r="D43" s="129" t="s">
        <v>172</v>
      </c>
    </row>
    <row r="44" spans="1:4" x14ac:dyDescent="0.4">
      <c r="A44" s="145" t="s">
        <v>173</v>
      </c>
      <c r="B44" s="146"/>
      <c r="C44" s="142">
        <v>180</v>
      </c>
      <c r="D44" s="143" t="s">
        <v>174</v>
      </c>
    </row>
    <row r="45" spans="1:4" x14ac:dyDescent="0.4">
      <c r="A45" s="107" t="s">
        <v>175</v>
      </c>
    </row>
    <row r="47" spans="1:4" x14ac:dyDescent="0.4">
      <c r="A47" s="107" t="s">
        <v>176</v>
      </c>
    </row>
    <row r="48" spans="1:4" x14ac:dyDescent="0.4">
      <c r="A48" s="147" t="s">
        <v>177</v>
      </c>
      <c r="B48" s="147"/>
      <c r="C48" s="144" t="s">
        <v>178</v>
      </c>
      <c r="D48" s="127" t="s">
        <v>179</v>
      </c>
    </row>
    <row r="49" spans="1:1" x14ac:dyDescent="0.4">
      <c r="A49" s="107" t="s">
        <v>180</v>
      </c>
    </row>
    <row r="50" spans="1:1" x14ac:dyDescent="0.4">
      <c r="A50" s="107" t="s">
        <v>181</v>
      </c>
    </row>
  </sheetData>
  <mergeCells count="22">
    <mergeCell ref="A32:B32"/>
    <mergeCell ref="A3:A4"/>
    <mergeCell ref="C3:C4"/>
    <mergeCell ref="A5:A13"/>
    <mergeCell ref="B5:B7"/>
    <mergeCell ref="C5:C13"/>
    <mergeCell ref="B8:B9"/>
    <mergeCell ref="B10:B11"/>
    <mergeCell ref="B12:B13"/>
    <mergeCell ref="A14:A15"/>
    <mergeCell ref="C14:C15"/>
    <mergeCell ref="A26:D26"/>
    <mergeCell ref="A30:B30"/>
    <mergeCell ref="A31:B31"/>
    <mergeCell ref="A44:B44"/>
    <mergeCell ref="A48:B48"/>
    <mergeCell ref="A33:B33"/>
    <mergeCell ref="A36:B36"/>
    <mergeCell ref="A37:B37"/>
    <mergeCell ref="A38:A40"/>
    <mergeCell ref="A41:A42"/>
    <mergeCell ref="A43:B43"/>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BE63A-DF6E-459B-9904-DF09F2064F38}">
  <sheetPr>
    <tabColor rgb="FF00B0F0"/>
    <pageSetUpPr fitToPage="1"/>
  </sheetPr>
  <dimension ref="A1:AO48"/>
  <sheetViews>
    <sheetView showZeros="0" tabSelected="1" view="pageBreakPreview" zoomScaleNormal="100" zoomScaleSheetLayoutView="100" workbookViewId="0">
      <selection activeCell="C4" sqref="C4:L4"/>
    </sheetView>
  </sheetViews>
  <sheetFormatPr defaultColWidth="3.75" defaultRowHeight="23.45" customHeight="1" x14ac:dyDescent="0.4"/>
  <cols>
    <col min="1" max="29" width="4.25" style="1" customWidth="1"/>
    <col min="30" max="30" width="4.25" style="2" customWidth="1"/>
    <col min="31" max="31" width="3.75" style="1"/>
    <col min="32" max="32" width="31.5" style="1" customWidth="1"/>
    <col min="33" max="33" width="6.875" style="1" customWidth="1"/>
    <col min="34" max="34" width="3.75" style="1"/>
    <col min="35" max="35" width="31.5" style="1" customWidth="1"/>
    <col min="36" max="36" width="6.875" style="1" customWidth="1"/>
    <col min="37" max="37" width="3.75" style="1"/>
    <col min="38" max="38" width="31.5" style="1" customWidth="1"/>
    <col min="39" max="39" width="6.875" style="1" customWidth="1"/>
    <col min="40" max="16384" width="3.75" style="1"/>
  </cols>
  <sheetData>
    <row r="1" spans="1:40" ht="23.45" customHeight="1" x14ac:dyDescent="0.4">
      <c r="AF1" s="3"/>
    </row>
    <row r="2" spans="1:40" ht="23.45" customHeight="1" x14ac:dyDescent="0.4">
      <c r="A2" s="322" t="str">
        <f>IF(AD2="予約","春日井市少年自然の家 食事等予約",IF(AD2="変更","春日井市少年自然の家　変更予約受付書",IF(AD2="料金","春日井市少年自然の家　食事等料金明細書",IF(AD2="取消","春日井市少年自然の家　食事等予約取消書"))))</f>
        <v>春日井市少年自然の家 食事等予約</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3"/>
      <c r="AD2" s="324" t="s">
        <v>0</v>
      </c>
      <c r="AE2" s="325"/>
      <c r="AF2" s="4"/>
      <c r="AG2" s="2"/>
    </row>
    <row r="3" spans="1:40" ht="23.45" customHeight="1" thickBot="1" x14ac:dyDescent="0.45">
      <c r="A3" s="5"/>
      <c r="B3" s="5"/>
      <c r="C3" s="5"/>
      <c r="D3" s="5"/>
      <c r="E3" s="5"/>
      <c r="F3" s="5"/>
      <c r="G3" s="5"/>
      <c r="H3" s="5"/>
      <c r="I3" s="5"/>
      <c r="J3" s="5"/>
      <c r="K3" s="5"/>
      <c r="L3" s="5"/>
      <c r="M3" s="5"/>
      <c r="N3" s="5"/>
      <c r="O3" s="5"/>
      <c r="P3" s="5"/>
      <c r="Q3" s="5"/>
      <c r="R3" s="5"/>
      <c r="S3" s="326">
        <f ca="1">NOW()</f>
        <v>46068.462328125002</v>
      </c>
      <c r="T3" s="326"/>
      <c r="U3" s="326"/>
      <c r="V3" s="326"/>
      <c r="W3" s="326"/>
      <c r="X3" s="326"/>
      <c r="Y3" s="326"/>
      <c r="Z3" s="326"/>
      <c r="AA3" s="326"/>
      <c r="AB3" s="326"/>
      <c r="AE3" s="6" t="s">
        <v>1</v>
      </c>
      <c r="AF3" s="7" t="s">
        <v>2</v>
      </c>
      <c r="AG3" s="1" t="s">
        <v>3</v>
      </c>
      <c r="AH3" s="6" t="s">
        <v>1</v>
      </c>
      <c r="AI3" s="8" t="s">
        <v>4</v>
      </c>
      <c r="AJ3" s="9" t="s">
        <v>3</v>
      </c>
      <c r="AK3" s="6" t="s">
        <v>1</v>
      </c>
      <c r="AL3" s="8" t="s">
        <v>5</v>
      </c>
      <c r="AM3" s="9" t="s">
        <v>3</v>
      </c>
      <c r="AN3" s="3"/>
    </row>
    <row r="4" spans="1:40" ht="23.45" customHeight="1" x14ac:dyDescent="0.4">
      <c r="A4" s="327" t="s">
        <v>6</v>
      </c>
      <c r="B4" s="328"/>
      <c r="C4" s="329"/>
      <c r="D4" s="330"/>
      <c r="E4" s="330"/>
      <c r="F4" s="330"/>
      <c r="G4" s="330"/>
      <c r="H4" s="330"/>
      <c r="I4" s="330"/>
      <c r="J4" s="330"/>
      <c r="K4" s="330"/>
      <c r="L4" s="331"/>
      <c r="M4" s="332" t="s">
        <v>7</v>
      </c>
      <c r="N4" s="328"/>
      <c r="O4" s="333"/>
      <c r="P4" s="334"/>
      <c r="Q4" s="334"/>
      <c r="R4" s="334"/>
      <c r="S4" s="335"/>
      <c r="T4" s="336" t="s">
        <v>8</v>
      </c>
      <c r="U4" s="337"/>
      <c r="V4" s="337"/>
      <c r="W4" s="337"/>
      <c r="X4" s="337"/>
      <c r="Y4" s="337"/>
      <c r="Z4" s="337"/>
      <c r="AA4" s="337"/>
      <c r="AB4" s="337"/>
      <c r="AC4" s="338"/>
      <c r="AE4" s="9">
        <v>1</v>
      </c>
      <c r="AF4" s="10" t="s">
        <v>9</v>
      </c>
      <c r="AG4" s="11">
        <v>600</v>
      </c>
      <c r="AH4" s="9">
        <v>1</v>
      </c>
      <c r="AI4" s="12" t="s">
        <v>10</v>
      </c>
      <c r="AJ4" s="11">
        <v>180</v>
      </c>
      <c r="AK4" s="9">
        <v>1</v>
      </c>
      <c r="AL4" s="12" t="s">
        <v>11</v>
      </c>
      <c r="AM4" s="11">
        <v>750</v>
      </c>
    </row>
    <row r="5" spans="1:40" ht="23.45" customHeight="1" thickBot="1" x14ac:dyDescent="0.45">
      <c r="A5" s="339" t="s">
        <v>12</v>
      </c>
      <c r="B5" s="340"/>
      <c r="C5" s="341"/>
      <c r="D5" s="342"/>
      <c r="E5" s="342"/>
      <c r="F5" s="342"/>
      <c r="G5" s="342"/>
      <c r="H5" s="342"/>
      <c r="I5" s="342"/>
      <c r="J5" s="342"/>
      <c r="K5" s="342"/>
      <c r="L5" s="343"/>
      <c r="M5" s="344" t="s">
        <v>13</v>
      </c>
      <c r="N5" s="340"/>
      <c r="O5" s="345"/>
      <c r="P5" s="346"/>
      <c r="Q5" s="346"/>
      <c r="R5" s="346"/>
      <c r="S5" s="347"/>
      <c r="T5" s="348"/>
      <c r="U5" s="349"/>
      <c r="V5" s="349"/>
      <c r="W5" s="349"/>
      <c r="X5" s="349"/>
      <c r="Y5" s="349"/>
      <c r="Z5" s="349"/>
      <c r="AA5" s="349"/>
      <c r="AB5" s="349"/>
      <c r="AC5" s="350"/>
      <c r="AE5" s="9">
        <v>2</v>
      </c>
      <c r="AF5" s="10" t="s">
        <v>14</v>
      </c>
      <c r="AG5" s="11">
        <v>600</v>
      </c>
      <c r="AH5" s="9">
        <v>2</v>
      </c>
      <c r="AI5" s="12" t="s">
        <v>15</v>
      </c>
      <c r="AJ5" s="11">
        <v>180</v>
      </c>
      <c r="AK5" s="9">
        <v>2</v>
      </c>
      <c r="AL5" s="12" t="s">
        <v>16</v>
      </c>
      <c r="AM5" s="11">
        <v>750</v>
      </c>
    </row>
    <row r="6" spans="1:40" ht="23.45" customHeight="1" thickBot="1" x14ac:dyDescent="0.45">
      <c r="A6" s="13" t="s">
        <v>17</v>
      </c>
      <c r="K6" s="14"/>
      <c r="L6" s="14"/>
      <c r="M6" s="15"/>
      <c r="N6" s="15"/>
      <c r="O6" s="15"/>
      <c r="P6" s="15"/>
      <c r="Q6" s="15"/>
      <c r="R6" s="15"/>
      <c r="S6" s="15"/>
      <c r="Z6" s="2"/>
      <c r="AE6" s="9">
        <v>3</v>
      </c>
      <c r="AF6" s="10" t="s">
        <v>18</v>
      </c>
      <c r="AG6" s="11">
        <v>360</v>
      </c>
      <c r="AH6" s="9">
        <v>3</v>
      </c>
      <c r="AI6" s="12" t="s">
        <v>19</v>
      </c>
      <c r="AJ6" s="11">
        <v>180</v>
      </c>
      <c r="AK6" s="9">
        <v>3</v>
      </c>
      <c r="AL6" s="12" t="s">
        <v>20</v>
      </c>
      <c r="AM6" s="11">
        <v>750</v>
      </c>
    </row>
    <row r="7" spans="1:40" ht="23.45" customHeight="1" x14ac:dyDescent="0.4">
      <c r="A7" s="302" t="s">
        <v>21</v>
      </c>
      <c r="B7" s="250"/>
      <c r="C7" s="250" t="s">
        <v>22</v>
      </c>
      <c r="D7" s="250" t="s">
        <v>23</v>
      </c>
      <c r="E7" s="250"/>
      <c r="F7" s="250"/>
      <c r="G7" s="250"/>
      <c r="H7" s="250"/>
      <c r="I7" s="248"/>
      <c r="J7" s="302" t="s">
        <v>24</v>
      </c>
      <c r="K7" s="250"/>
      <c r="L7" s="250"/>
      <c r="M7" s="250"/>
      <c r="N7" s="250"/>
      <c r="O7" s="250"/>
      <c r="P7" s="250"/>
      <c r="Q7" s="250"/>
      <c r="R7" s="250"/>
      <c r="S7" s="250"/>
      <c r="T7" s="250"/>
      <c r="U7" s="250"/>
      <c r="V7" s="250"/>
      <c r="W7" s="305"/>
      <c r="X7" s="302" t="s">
        <v>25</v>
      </c>
      <c r="Y7" s="250"/>
      <c r="Z7" s="250"/>
      <c r="AA7" s="250"/>
      <c r="AB7" s="250"/>
      <c r="AC7" s="305"/>
      <c r="AE7" s="9">
        <v>4</v>
      </c>
      <c r="AF7" s="10" t="s">
        <v>26</v>
      </c>
      <c r="AG7" s="11">
        <v>600</v>
      </c>
      <c r="AH7" s="9">
        <v>4</v>
      </c>
      <c r="AI7" s="12" t="s">
        <v>27</v>
      </c>
      <c r="AJ7" s="11">
        <v>180</v>
      </c>
      <c r="AK7" s="9">
        <v>4</v>
      </c>
      <c r="AL7" s="12" t="s">
        <v>28</v>
      </c>
      <c r="AM7" s="11">
        <v>750</v>
      </c>
    </row>
    <row r="8" spans="1:40" ht="23.45" customHeight="1" x14ac:dyDescent="0.4">
      <c r="A8" s="303"/>
      <c r="B8" s="304"/>
      <c r="C8" s="304"/>
      <c r="D8" s="304" t="s">
        <v>29</v>
      </c>
      <c r="E8" s="304"/>
      <c r="F8" s="319" t="s">
        <v>30</v>
      </c>
      <c r="G8" s="320"/>
      <c r="H8" s="304" t="s">
        <v>31</v>
      </c>
      <c r="I8" s="319"/>
      <c r="J8" s="303" t="s">
        <v>29</v>
      </c>
      <c r="K8" s="304"/>
      <c r="L8" s="304" t="s">
        <v>32</v>
      </c>
      <c r="M8" s="304"/>
      <c r="N8" s="304"/>
      <c r="O8" s="304"/>
      <c r="P8" s="304"/>
      <c r="Q8" s="304"/>
      <c r="R8" s="304"/>
      <c r="S8" s="319" t="s">
        <v>30</v>
      </c>
      <c r="T8" s="320"/>
      <c r="U8" s="17" t="s">
        <v>33</v>
      </c>
      <c r="V8" s="304" t="s">
        <v>31</v>
      </c>
      <c r="W8" s="318"/>
      <c r="X8" s="303" t="s">
        <v>29</v>
      </c>
      <c r="Y8" s="304"/>
      <c r="Z8" s="319" t="s">
        <v>30</v>
      </c>
      <c r="AA8" s="320"/>
      <c r="AB8" s="319" t="s">
        <v>31</v>
      </c>
      <c r="AC8" s="321"/>
      <c r="AD8" s="18"/>
      <c r="AE8" s="9">
        <v>5</v>
      </c>
      <c r="AF8" s="10" t="s">
        <v>34</v>
      </c>
      <c r="AG8" s="11">
        <v>120</v>
      </c>
      <c r="AH8" s="9">
        <v>5</v>
      </c>
      <c r="AI8" s="12" t="s">
        <v>35</v>
      </c>
      <c r="AJ8" s="11">
        <v>180</v>
      </c>
      <c r="AK8" s="9">
        <v>5</v>
      </c>
      <c r="AL8" s="12" t="s">
        <v>36</v>
      </c>
      <c r="AM8" s="11">
        <v>750</v>
      </c>
    </row>
    <row r="9" spans="1:40" s="3" customFormat="1" ht="23.45" customHeight="1" x14ac:dyDescent="0.4">
      <c r="A9" s="312"/>
      <c r="B9" s="313"/>
      <c r="C9" s="19" t="str">
        <f>IF(A9="","",CHOOSE(WEEKDAY(A9),"日","月","火","水","木","金","土"))</f>
        <v/>
      </c>
      <c r="D9" s="316"/>
      <c r="E9" s="317"/>
      <c r="F9" s="317"/>
      <c r="G9" s="317"/>
      <c r="H9" s="317"/>
      <c r="I9" s="317"/>
      <c r="J9" s="306"/>
      <c r="K9" s="307"/>
      <c r="L9" s="315"/>
      <c r="M9" s="315"/>
      <c r="N9" s="315"/>
      <c r="O9" s="315"/>
      <c r="P9" s="315"/>
      <c r="Q9" s="315"/>
      <c r="R9" s="315"/>
      <c r="S9" s="308"/>
      <c r="T9" s="309"/>
      <c r="U9" s="20">
        <f>IFERROR(VLOOKUP(L9,昼食品目,2,0),0)</f>
        <v>0</v>
      </c>
      <c r="V9" s="310">
        <f>IFERROR((S9*U9),"")</f>
        <v>0</v>
      </c>
      <c r="W9" s="311"/>
      <c r="X9" s="306"/>
      <c r="Y9" s="307"/>
      <c r="Z9" s="308"/>
      <c r="AA9" s="309"/>
      <c r="AB9" s="310">
        <f>Z9*960</f>
        <v>0</v>
      </c>
      <c r="AC9" s="311"/>
      <c r="AD9" s="2"/>
      <c r="AE9" s="9">
        <v>6</v>
      </c>
      <c r="AF9" s="10" t="s">
        <v>37</v>
      </c>
      <c r="AG9" s="11">
        <v>240</v>
      </c>
      <c r="AH9" s="9">
        <v>6</v>
      </c>
      <c r="AI9" s="12" t="s">
        <v>38</v>
      </c>
      <c r="AJ9" s="11">
        <v>180</v>
      </c>
      <c r="AK9" s="9">
        <v>6</v>
      </c>
      <c r="AL9" s="12" t="s">
        <v>39</v>
      </c>
      <c r="AM9" s="11">
        <v>750</v>
      </c>
    </row>
    <row r="10" spans="1:40" ht="23.45" customHeight="1" x14ac:dyDescent="0.4">
      <c r="A10" s="312"/>
      <c r="B10" s="313"/>
      <c r="C10" s="19" t="str">
        <f>IF(A10="","",CHOOSE(WEEKDAY(A10),"日","月","火","水","木","金","土"))</f>
        <v/>
      </c>
      <c r="D10" s="307"/>
      <c r="E10" s="307"/>
      <c r="F10" s="308"/>
      <c r="G10" s="309"/>
      <c r="H10" s="310">
        <f>F10*600</f>
        <v>0</v>
      </c>
      <c r="I10" s="314"/>
      <c r="J10" s="306"/>
      <c r="K10" s="307"/>
      <c r="L10" s="315"/>
      <c r="M10" s="315"/>
      <c r="N10" s="315"/>
      <c r="O10" s="315"/>
      <c r="P10" s="315"/>
      <c r="Q10" s="315"/>
      <c r="R10" s="315"/>
      <c r="S10" s="308"/>
      <c r="T10" s="309"/>
      <c r="U10" s="20">
        <f>IFERROR(VLOOKUP(L10,昼食品目,2,0),0)</f>
        <v>0</v>
      </c>
      <c r="V10" s="310">
        <f t="shared" ref="V10:V11" si="0">IFERROR((S10*U10),"")</f>
        <v>0</v>
      </c>
      <c r="W10" s="311"/>
      <c r="X10" s="306"/>
      <c r="Y10" s="307"/>
      <c r="Z10" s="308"/>
      <c r="AA10" s="309"/>
      <c r="AB10" s="310">
        <f>Z10*960</f>
        <v>0</v>
      </c>
      <c r="AC10" s="311"/>
      <c r="AD10" s="21"/>
      <c r="AE10" s="9">
        <v>7</v>
      </c>
      <c r="AF10" s="10" t="s">
        <v>40</v>
      </c>
      <c r="AG10" s="11">
        <v>-50</v>
      </c>
      <c r="AH10" s="9">
        <v>7</v>
      </c>
      <c r="AI10" s="12" t="s">
        <v>41</v>
      </c>
      <c r="AJ10" s="11">
        <v>400</v>
      </c>
      <c r="AK10" s="9">
        <v>7</v>
      </c>
      <c r="AL10" s="12" t="s">
        <v>42</v>
      </c>
      <c r="AM10" s="11">
        <v>750</v>
      </c>
    </row>
    <row r="11" spans="1:40" ht="23.45" customHeight="1" thickBot="1" x14ac:dyDescent="0.45">
      <c r="A11" s="289"/>
      <c r="B11" s="290"/>
      <c r="C11" s="22" t="str">
        <f t="shared" ref="C11" si="1">IF(A11="","",CHOOSE(WEEKDAY(A11),"日","月","火","水","木","金","土"))</f>
        <v/>
      </c>
      <c r="D11" s="291"/>
      <c r="E11" s="291"/>
      <c r="F11" s="292"/>
      <c r="G11" s="293"/>
      <c r="H11" s="294">
        <f>F11*600</f>
        <v>0</v>
      </c>
      <c r="I11" s="295"/>
      <c r="J11" s="296"/>
      <c r="K11" s="291"/>
      <c r="L11" s="297"/>
      <c r="M11" s="297"/>
      <c r="N11" s="297"/>
      <c r="O11" s="297"/>
      <c r="P11" s="297"/>
      <c r="Q11" s="297"/>
      <c r="R11" s="297"/>
      <c r="S11" s="292"/>
      <c r="T11" s="293"/>
      <c r="U11" s="23">
        <f>IFERROR(VLOOKUP(L11,昼食品目,2,0),0)</f>
        <v>0</v>
      </c>
      <c r="V11" s="294">
        <f t="shared" si="0"/>
        <v>0</v>
      </c>
      <c r="W11" s="298"/>
      <c r="X11" s="299" t="str">
        <f>IF(Z11="","",Z11+AA11)</f>
        <v/>
      </c>
      <c r="Y11" s="300"/>
      <c r="Z11" s="300"/>
      <c r="AA11" s="300"/>
      <c r="AB11" s="300"/>
      <c r="AC11" s="301"/>
      <c r="AD11" s="24"/>
      <c r="AE11" s="9">
        <v>8</v>
      </c>
      <c r="AF11" s="10"/>
      <c r="AG11" s="11"/>
      <c r="AH11" s="9">
        <v>8</v>
      </c>
      <c r="AI11" s="12" t="s">
        <v>43</v>
      </c>
      <c r="AJ11" s="11">
        <v>400</v>
      </c>
      <c r="AK11" s="9">
        <v>8</v>
      </c>
      <c r="AL11" s="12" t="s">
        <v>44</v>
      </c>
      <c r="AM11" s="11">
        <v>750</v>
      </c>
    </row>
    <row r="12" spans="1:40" ht="23.45" customHeight="1" thickTop="1" thickBot="1" x14ac:dyDescent="0.45">
      <c r="A12" s="279" t="s">
        <v>45</v>
      </c>
      <c r="B12" s="280"/>
      <c r="C12" s="280"/>
      <c r="D12" s="280"/>
      <c r="E12" s="280"/>
      <c r="F12" s="280"/>
      <c r="G12" s="280"/>
      <c r="H12" s="280"/>
      <c r="I12" s="280"/>
      <c r="J12" s="280"/>
      <c r="K12" s="280"/>
      <c r="L12" s="280"/>
      <c r="M12" s="280"/>
      <c r="N12" s="280"/>
      <c r="O12" s="280"/>
      <c r="P12" s="280"/>
      <c r="Q12" s="280"/>
      <c r="R12" s="280"/>
      <c r="S12" s="280"/>
      <c r="T12" s="280"/>
      <c r="U12" s="280"/>
      <c r="V12" s="280"/>
      <c r="W12" s="281"/>
      <c r="X12" s="282">
        <f>IFERROR((H10+H11+V9+V10+V11+AB9+AB10),0)</f>
        <v>0</v>
      </c>
      <c r="Y12" s="283"/>
      <c r="Z12" s="283"/>
      <c r="AA12" s="283"/>
      <c r="AB12" s="283"/>
      <c r="AC12" s="284"/>
      <c r="AD12" s="25"/>
      <c r="AE12" s="9">
        <v>9</v>
      </c>
      <c r="AF12" s="10"/>
      <c r="AG12" s="11"/>
      <c r="AH12" s="9">
        <v>9</v>
      </c>
      <c r="AI12" s="12" t="s">
        <v>46</v>
      </c>
      <c r="AJ12" s="11">
        <v>400</v>
      </c>
      <c r="AK12" s="9">
        <v>9</v>
      </c>
      <c r="AL12" s="12" t="s">
        <v>47</v>
      </c>
      <c r="AM12" s="11">
        <v>750</v>
      </c>
    </row>
    <row r="13" spans="1:40" ht="23.45" customHeight="1" x14ac:dyDescent="0.4">
      <c r="A13" s="26"/>
      <c r="B13" s="27"/>
      <c r="C13" s="27"/>
      <c r="D13" s="28"/>
      <c r="E13" s="28"/>
      <c r="H13" s="29"/>
      <c r="I13" s="29"/>
      <c r="J13" s="28"/>
      <c r="K13" s="28"/>
      <c r="L13" s="28"/>
      <c r="O13" s="29"/>
      <c r="P13" s="29"/>
      <c r="Q13" s="29"/>
      <c r="R13" s="29"/>
      <c r="S13" s="29"/>
      <c r="T13" s="28"/>
      <c r="U13" s="28"/>
      <c r="X13" s="29"/>
      <c r="AD13" s="30"/>
      <c r="AE13" s="9">
        <v>10</v>
      </c>
      <c r="AF13" s="10"/>
      <c r="AG13" s="31"/>
      <c r="AH13" s="9">
        <v>10</v>
      </c>
      <c r="AI13" s="12" t="s">
        <v>48</v>
      </c>
      <c r="AJ13" s="11">
        <v>170</v>
      </c>
      <c r="AK13" s="9">
        <v>10</v>
      </c>
      <c r="AL13" s="12" t="s">
        <v>49</v>
      </c>
      <c r="AM13" s="11">
        <v>750</v>
      </c>
    </row>
    <row r="14" spans="1:40" ht="23.45" customHeight="1" thickBot="1" x14ac:dyDescent="0.45">
      <c r="A14" s="13" t="s">
        <v>50</v>
      </c>
      <c r="D14" s="32"/>
      <c r="E14" s="33"/>
      <c r="U14" s="13"/>
      <c r="Y14" s="34"/>
      <c r="Z14" s="34"/>
      <c r="AB14" s="35"/>
      <c r="AD14" s="36"/>
      <c r="AE14" s="9">
        <v>11</v>
      </c>
      <c r="AF14" s="10"/>
      <c r="AG14" s="31"/>
      <c r="AH14" s="9">
        <v>11</v>
      </c>
      <c r="AI14" s="12" t="s">
        <v>51</v>
      </c>
      <c r="AJ14" s="11">
        <v>170</v>
      </c>
      <c r="AK14" s="9">
        <v>11</v>
      </c>
      <c r="AL14" s="12" t="s">
        <v>52</v>
      </c>
      <c r="AM14" s="11">
        <v>750</v>
      </c>
    </row>
    <row r="15" spans="1:40" ht="23.45" customHeight="1" x14ac:dyDescent="0.4">
      <c r="A15" s="246" t="s">
        <v>21</v>
      </c>
      <c r="B15" s="247"/>
      <c r="C15" s="16" t="s">
        <v>22</v>
      </c>
      <c r="D15" s="248" t="s">
        <v>29</v>
      </c>
      <c r="E15" s="247"/>
      <c r="F15" s="248" t="s">
        <v>53</v>
      </c>
      <c r="G15" s="249"/>
      <c r="H15" s="249"/>
      <c r="I15" s="249"/>
      <c r="J15" s="249"/>
      <c r="K15" s="249"/>
      <c r="L15" s="249"/>
      <c r="M15" s="249"/>
      <c r="N15" s="249"/>
      <c r="O15" s="249"/>
      <c r="P15" s="247"/>
      <c r="Q15" s="250" t="s">
        <v>30</v>
      </c>
      <c r="R15" s="250"/>
      <c r="S15" s="250"/>
      <c r="T15" s="250" t="s">
        <v>54</v>
      </c>
      <c r="U15" s="250"/>
      <c r="V15" s="250"/>
      <c r="W15" s="285" t="s">
        <v>55</v>
      </c>
      <c r="X15" s="286"/>
      <c r="Y15" s="287"/>
      <c r="Z15" s="248" t="s">
        <v>56</v>
      </c>
      <c r="AA15" s="249"/>
      <c r="AB15" s="249"/>
      <c r="AC15" s="288"/>
      <c r="AD15" s="37"/>
      <c r="AE15" s="9">
        <v>12</v>
      </c>
      <c r="AF15" s="10"/>
      <c r="AG15" s="31"/>
      <c r="AH15" s="9">
        <v>12</v>
      </c>
      <c r="AI15" s="12" t="s">
        <v>57</v>
      </c>
      <c r="AJ15" s="11">
        <v>170</v>
      </c>
      <c r="AK15" s="9">
        <v>12</v>
      </c>
      <c r="AL15" s="12" t="s">
        <v>58</v>
      </c>
      <c r="AM15" s="11">
        <v>750</v>
      </c>
    </row>
    <row r="16" spans="1:40" ht="23.45" customHeight="1" x14ac:dyDescent="0.4">
      <c r="A16" s="226"/>
      <c r="B16" s="227"/>
      <c r="C16" s="19" t="str">
        <f>IF(A16="","",CHOOSE(WEEKDAY(A16),"日","月","火","水","木","金","土"))</f>
        <v/>
      </c>
      <c r="D16" s="228"/>
      <c r="E16" s="229"/>
      <c r="F16" s="274"/>
      <c r="G16" s="275"/>
      <c r="H16" s="275"/>
      <c r="I16" s="275"/>
      <c r="J16" s="275"/>
      <c r="K16" s="275"/>
      <c r="L16" s="275"/>
      <c r="M16" s="275"/>
      <c r="N16" s="275"/>
      <c r="O16" s="275"/>
      <c r="P16" s="276"/>
      <c r="Q16" s="277"/>
      <c r="R16" s="277"/>
      <c r="S16" s="277"/>
      <c r="T16" s="278">
        <f>IFERROR(VLOOKUP(F16,野外炊事,2,0),0)</f>
        <v>0</v>
      </c>
      <c r="U16" s="278"/>
      <c r="V16" s="278"/>
      <c r="W16" s="271">
        <f>IF(ISBLANK(F16),0,Q16*T16)</f>
        <v>0</v>
      </c>
      <c r="X16" s="272"/>
      <c r="Y16" s="273"/>
      <c r="Z16" s="38"/>
      <c r="AA16" s="39" t="s">
        <v>59</v>
      </c>
      <c r="AB16" s="38"/>
      <c r="AC16" s="40" t="s">
        <v>60</v>
      </c>
      <c r="AE16" s="9">
        <v>13</v>
      </c>
      <c r="AF16" s="10"/>
      <c r="AG16" s="31"/>
      <c r="AH16" s="9">
        <v>13</v>
      </c>
      <c r="AI16" s="12" t="s">
        <v>61</v>
      </c>
      <c r="AJ16" s="11">
        <v>170</v>
      </c>
      <c r="AK16" s="9">
        <v>13</v>
      </c>
      <c r="AL16" s="12" t="s">
        <v>62</v>
      </c>
      <c r="AM16" s="11">
        <v>750</v>
      </c>
    </row>
    <row r="17" spans="1:41" ht="23.45" customHeight="1" x14ac:dyDescent="0.4">
      <c r="A17" s="226"/>
      <c r="B17" s="227"/>
      <c r="C17" s="19" t="str">
        <f t="shared" ref="C17:C19" si="2">IF(A17="","",CHOOSE(WEEKDAY(A17),"日","月","火","水","木","金","土"))</f>
        <v/>
      </c>
      <c r="D17" s="228"/>
      <c r="E17" s="229"/>
      <c r="F17" s="274"/>
      <c r="G17" s="275"/>
      <c r="H17" s="275"/>
      <c r="I17" s="275"/>
      <c r="J17" s="275"/>
      <c r="K17" s="275"/>
      <c r="L17" s="275"/>
      <c r="M17" s="275"/>
      <c r="N17" s="275"/>
      <c r="O17" s="275"/>
      <c r="P17" s="276"/>
      <c r="Q17" s="277"/>
      <c r="R17" s="277"/>
      <c r="S17" s="277"/>
      <c r="T17" s="278">
        <f>IFERROR(VLOOKUP(F17,野外炊事,2,0),0)</f>
        <v>0</v>
      </c>
      <c r="U17" s="278"/>
      <c r="V17" s="278"/>
      <c r="W17" s="271">
        <f>IF(ISBLANK(F17),0,Q17*T17)</f>
        <v>0</v>
      </c>
      <c r="X17" s="272"/>
      <c r="Y17" s="273"/>
      <c r="Z17" s="41"/>
      <c r="AA17" s="42" t="s">
        <v>59</v>
      </c>
      <c r="AB17" s="41"/>
      <c r="AC17" s="43" t="s">
        <v>60</v>
      </c>
      <c r="AE17" s="9">
        <v>14</v>
      </c>
      <c r="AF17" s="10"/>
      <c r="AG17" s="31"/>
      <c r="AH17" s="9">
        <v>14</v>
      </c>
      <c r="AI17" s="12" t="s">
        <v>63</v>
      </c>
      <c r="AJ17" s="11">
        <v>170</v>
      </c>
      <c r="AK17" s="9">
        <v>14</v>
      </c>
      <c r="AL17" s="12" t="s">
        <v>64</v>
      </c>
      <c r="AM17" s="11">
        <v>650</v>
      </c>
    </row>
    <row r="18" spans="1:41" ht="23.45" customHeight="1" x14ac:dyDescent="0.4">
      <c r="A18" s="226"/>
      <c r="B18" s="227"/>
      <c r="C18" s="19" t="str">
        <f t="shared" si="2"/>
        <v/>
      </c>
      <c r="D18" s="228"/>
      <c r="E18" s="229"/>
      <c r="F18" s="274"/>
      <c r="G18" s="275"/>
      <c r="H18" s="275"/>
      <c r="I18" s="275"/>
      <c r="J18" s="275"/>
      <c r="K18" s="275"/>
      <c r="L18" s="275"/>
      <c r="M18" s="275"/>
      <c r="N18" s="275"/>
      <c r="O18" s="275"/>
      <c r="P18" s="276"/>
      <c r="Q18" s="277"/>
      <c r="R18" s="277"/>
      <c r="S18" s="277"/>
      <c r="T18" s="278">
        <f>IFERROR(VLOOKUP(F18,野外炊事,2,0),0)</f>
        <v>0</v>
      </c>
      <c r="U18" s="278"/>
      <c r="V18" s="278"/>
      <c r="W18" s="271">
        <f>IF(ISBLANK(F18),0,Q18*T18)</f>
        <v>0</v>
      </c>
      <c r="X18" s="272"/>
      <c r="Y18" s="273"/>
      <c r="Z18" s="44"/>
      <c r="AA18" s="45" t="s">
        <v>59</v>
      </c>
      <c r="AB18" s="44"/>
      <c r="AC18" s="46" t="s">
        <v>60</v>
      </c>
      <c r="AE18" s="9">
        <v>15</v>
      </c>
      <c r="AF18" s="10"/>
      <c r="AG18" s="31"/>
      <c r="AH18" s="9">
        <v>15</v>
      </c>
      <c r="AI18" s="12" t="s">
        <v>65</v>
      </c>
      <c r="AJ18" s="11">
        <v>170</v>
      </c>
      <c r="AK18" s="9">
        <v>15</v>
      </c>
      <c r="AL18" s="12" t="s">
        <v>66</v>
      </c>
      <c r="AM18" s="11">
        <v>650</v>
      </c>
      <c r="AO18" s="11">
        <v>650</v>
      </c>
    </row>
    <row r="19" spans="1:41" ht="23.45" customHeight="1" thickBot="1" x14ac:dyDescent="0.45">
      <c r="A19" s="262"/>
      <c r="B19" s="263"/>
      <c r="C19" s="22" t="str">
        <f t="shared" si="2"/>
        <v/>
      </c>
      <c r="D19" s="264"/>
      <c r="E19" s="265"/>
      <c r="F19" s="266"/>
      <c r="G19" s="267"/>
      <c r="H19" s="267"/>
      <c r="I19" s="267"/>
      <c r="J19" s="267"/>
      <c r="K19" s="267"/>
      <c r="L19" s="267"/>
      <c r="M19" s="267"/>
      <c r="N19" s="267"/>
      <c r="O19" s="267"/>
      <c r="P19" s="268"/>
      <c r="Q19" s="269"/>
      <c r="R19" s="269"/>
      <c r="S19" s="269"/>
      <c r="T19" s="270">
        <f>IFERROR(VLOOKUP(F19,野外炊事,2,0),0)</f>
        <v>0</v>
      </c>
      <c r="U19" s="270"/>
      <c r="V19" s="270"/>
      <c r="W19" s="271">
        <f>IF(ISBLANK(F19),0,Q19*T19)</f>
        <v>0</v>
      </c>
      <c r="X19" s="272"/>
      <c r="Y19" s="273"/>
      <c r="Z19" s="47"/>
      <c r="AA19" s="48" t="s">
        <v>59</v>
      </c>
      <c r="AB19" s="47"/>
      <c r="AC19" s="49" t="s">
        <v>60</v>
      </c>
      <c r="AE19" s="9">
        <v>16</v>
      </c>
      <c r="AF19" s="10"/>
      <c r="AG19" s="50"/>
      <c r="AH19" s="9">
        <v>16</v>
      </c>
      <c r="AI19" s="12" t="s">
        <v>67</v>
      </c>
      <c r="AJ19" s="11">
        <v>170</v>
      </c>
      <c r="AK19" s="9">
        <v>16</v>
      </c>
      <c r="AL19" s="12" t="s">
        <v>68</v>
      </c>
      <c r="AM19" s="11">
        <v>650</v>
      </c>
    </row>
    <row r="20" spans="1:41" ht="23.45" customHeight="1" thickTop="1" thickBot="1" x14ac:dyDescent="0.45">
      <c r="A20" s="239" t="s">
        <v>45</v>
      </c>
      <c r="B20" s="240"/>
      <c r="C20" s="240"/>
      <c r="D20" s="240"/>
      <c r="E20" s="240"/>
      <c r="F20" s="240"/>
      <c r="G20" s="240"/>
      <c r="H20" s="240"/>
      <c r="I20" s="240"/>
      <c r="J20" s="240"/>
      <c r="K20" s="240"/>
      <c r="L20" s="240"/>
      <c r="M20" s="240"/>
      <c r="N20" s="240"/>
      <c r="O20" s="240"/>
      <c r="P20" s="240"/>
      <c r="Q20" s="240"/>
      <c r="R20" s="240"/>
      <c r="S20" s="240"/>
      <c r="T20" s="206">
        <f>IFERROR((W16+W17+W18+W19),0)</f>
        <v>0</v>
      </c>
      <c r="U20" s="207"/>
      <c r="V20" s="207"/>
      <c r="W20" s="207"/>
      <c r="X20" s="207"/>
      <c r="Y20" s="241"/>
      <c r="Z20" s="242" t="s">
        <v>69</v>
      </c>
      <c r="AA20" s="243"/>
      <c r="AB20" s="244" t="str">
        <f>IF(Z16="","",(Z16*AB16)+(Z17*AB17)+(Z18*AB18)+(Z19*AB19))</f>
        <v/>
      </c>
      <c r="AC20" s="245"/>
      <c r="AD20" s="51"/>
      <c r="AE20" s="9">
        <v>17</v>
      </c>
      <c r="AF20" s="10"/>
      <c r="AG20" s="52"/>
      <c r="AH20" s="9">
        <v>17</v>
      </c>
      <c r="AI20" s="12" t="s">
        <v>70</v>
      </c>
      <c r="AJ20" s="11">
        <v>170</v>
      </c>
      <c r="AK20" s="9">
        <v>17</v>
      </c>
      <c r="AL20" s="12" t="s">
        <v>71</v>
      </c>
      <c r="AM20" s="11">
        <v>650</v>
      </c>
    </row>
    <row r="21" spans="1:41" ht="23.45" customHeight="1" thickBot="1" x14ac:dyDescent="0.2">
      <c r="V21" s="53" t="s">
        <v>72</v>
      </c>
      <c r="W21" s="54"/>
      <c r="X21" s="35"/>
      <c r="Y21" s="35"/>
      <c r="Z21" s="35"/>
      <c r="AA21" s="35"/>
      <c r="AB21" s="35"/>
      <c r="AD21" s="51"/>
      <c r="AE21" s="9">
        <v>18</v>
      </c>
      <c r="AF21" s="10"/>
      <c r="AG21" s="52"/>
      <c r="AH21" s="9">
        <v>18</v>
      </c>
      <c r="AI21" s="12" t="s">
        <v>73</v>
      </c>
      <c r="AJ21" s="11">
        <v>130</v>
      </c>
      <c r="AK21" s="9">
        <v>18</v>
      </c>
      <c r="AL21" s="12" t="s">
        <v>74</v>
      </c>
      <c r="AM21" s="11">
        <v>650</v>
      </c>
    </row>
    <row r="22" spans="1:41" ht="23.45" customHeight="1" x14ac:dyDescent="0.4">
      <c r="A22" s="246" t="s">
        <v>21</v>
      </c>
      <c r="B22" s="247"/>
      <c r="C22" s="55" t="s">
        <v>22</v>
      </c>
      <c r="D22" s="248" t="s">
        <v>29</v>
      </c>
      <c r="E22" s="247"/>
      <c r="F22" s="248" t="s">
        <v>53</v>
      </c>
      <c r="G22" s="249"/>
      <c r="H22" s="249"/>
      <c r="I22" s="249"/>
      <c r="J22" s="249"/>
      <c r="K22" s="249"/>
      <c r="L22" s="247"/>
      <c r="M22" s="250" t="s">
        <v>30</v>
      </c>
      <c r="N22" s="250"/>
      <c r="O22" s="250" t="s">
        <v>54</v>
      </c>
      <c r="P22" s="250"/>
      <c r="Q22" s="250"/>
      <c r="R22" s="251" t="s">
        <v>55</v>
      </c>
      <c r="S22" s="251"/>
      <c r="T22" s="251"/>
      <c r="U22" s="252"/>
      <c r="V22" s="253" t="s">
        <v>75</v>
      </c>
      <c r="W22" s="254"/>
      <c r="X22" s="254"/>
      <c r="Y22" s="254"/>
      <c r="Z22" s="254"/>
      <c r="AA22" s="254"/>
      <c r="AB22" s="254"/>
      <c r="AC22" s="255"/>
      <c r="AD22" s="51"/>
      <c r="AE22" s="9">
        <v>19</v>
      </c>
      <c r="AF22" s="10"/>
      <c r="AG22" s="52"/>
      <c r="AH22" s="9">
        <v>19</v>
      </c>
      <c r="AI22" s="12" t="s">
        <v>76</v>
      </c>
      <c r="AJ22" s="11">
        <v>130</v>
      </c>
      <c r="AK22" s="9">
        <v>19</v>
      </c>
      <c r="AL22" s="12"/>
      <c r="AM22" s="11">
        <v>0</v>
      </c>
    </row>
    <row r="23" spans="1:41" ht="23.45" customHeight="1" x14ac:dyDescent="0.4">
      <c r="A23" s="226"/>
      <c r="B23" s="227"/>
      <c r="C23" s="19" t="str">
        <f>IF(A23="","",CHOOSE(WEEKDAY(A23),"日","月","火","水","木","金","土"))</f>
        <v/>
      </c>
      <c r="D23" s="228"/>
      <c r="E23" s="229"/>
      <c r="F23" s="230"/>
      <c r="G23" s="231"/>
      <c r="H23" s="231"/>
      <c r="I23" s="231"/>
      <c r="J23" s="231"/>
      <c r="K23" s="231"/>
      <c r="L23" s="232"/>
      <c r="M23" s="233"/>
      <c r="N23" s="233"/>
      <c r="O23" s="234">
        <f t="shared" ref="O23:O31" si="3">IFERROR(VLOOKUP(F23,アラカルト,2,0),0)</f>
        <v>0</v>
      </c>
      <c r="P23" s="234"/>
      <c r="Q23" s="234"/>
      <c r="R23" s="198">
        <f>IFERROR(IF(ISBLANK(#REF!),"",M23*O23),0)</f>
        <v>0</v>
      </c>
      <c r="S23" s="198"/>
      <c r="T23" s="198"/>
      <c r="U23" s="199"/>
      <c r="V23" s="256"/>
      <c r="W23" s="257"/>
      <c r="X23" s="257"/>
      <c r="Y23" s="257"/>
      <c r="Z23" s="257"/>
      <c r="AA23" s="257"/>
      <c r="AB23" s="257"/>
      <c r="AC23" s="258"/>
      <c r="AD23" s="51"/>
      <c r="AE23" s="56"/>
      <c r="AF23" s="56"/>
      <c r="AG23" s="56"/>
      <c r="AH23" s="9">
        <v>20</v>
      </c>
      <c r="AI23" s="12" t="s">
        <v>77</v>
      </c>
      <c r="AJ23" s="11">
        <v>130</v>
      </c>
      <c r="AK23" s="57"/>
    </row>
    <row r="24" spans="1:41" ht="23.45" customHeight="1" x14ac:dyDescent="0.4">
      <c r="A24" s="226"/>
      <c r="B24" s="227"/>
      <c r="C24" s="19" t="str">
        <f t="shared" ref="C24:C31" si="4">IF(A24="","",CHOOSE(WEEKDAY(A24),"日","月","火","水","木","金","土"))</f>
        <v/>
      </c>
      <c r="D24" s="228"/>
      <c r="E24" s="229"/>
      <c r="F24" s="230"/>
      <c r="G24" s="231"/>
      <c r="H24" s="231"/>
      <c r="I24" s="231"/>
      <c r="J24" s="231"/>
      <c r="K24" s="231"/>
      <c r="L24" s="232"/>
      <c r="M24" s="233"/>
      <c r="N24" s="233"/>
      <c r="O24" s="234">
        <f t="shared" si="3"/>
        <v>0</v>
      </c>
      <c r="P24" s="234"/>
      <c r="Q24" s="234"/>
      <c r="R24" s="198">
        <f>IFERROR(IF(ISBLANK(#REF!),"",M24*O24),0)</f>
        <v>0</v>
      </c>
      <c r="S24" s="198"/>
      <c r="T24" s="198"/>
      <c r="U24" s="199"/>
      <c r="V24" s="256"/>
      <c r="W24" s="257"/>
      <c r="X24" s="257"/>
      <c r="Y24" s="257"/>
      <c r="Z24" s="257"/>
      <c r="AA24" s="257"/>
      <c r="AB24" s="257"/>
      <c r="AC24" s="258"/>
      <c r="AD24" s="58"/>
      <c r="AE24" s="56"/>
      <c r="AF24" s="56"/>
      <c r="AG24" s="56"/>
      <c r="AH24" s="9">
        <v>21</v>
      </c>
      <c r="AI24" s="12" t="s">
        <v>78</v>
      </c>
      <c r="AJ24" s="11">
        <v>200</v>
      </c>
      <c r="AK24" s="57"/>
    </row>
    <row r="25" spans="1:41" ht="23.45" customHeight="1" x14ac:dyDescent="0.4">
      <c r="A25" s="226"/>
      <c r="B25" s="227"/>
      <c r="C25" s="19" t="str">
        <f t="shared" si="4"/>
        <v/>
      </c>
      <c r="D25" s="228"/>
      <c r="E25" s="229"/>
      <c r="F25" s="230"/>
      <c r="G25" s="231"/>
      <c r="H25" s="231"/>
      <c r="I25" s="231"/>
      <c r="J25" s="231"/>
      <c r="K25" s="231"/>
      <c r="L25" s="232"/>
      <c r="M25" s="233"/>
      <c r="N25" s="233"/>
      <c r="O25" s="234">
        <f t="shared" si="3"/>
        <v>0</v>
      </c>
      <c r="P25" s="234"/>
      <c r="Q25" s="234"/>
      <c r="R25" s="198">
        <f>IFERROR(IF(ISBLANK(#REF!),"",M25*O25),0)</f>
        <v>0</v>
      </c>
      <c r="S25" s="198"/>
      <c r="T25" s="198"/>
      <c r="U25" s="199"/>
      <c r="V25" s="256"/>
      <c r="W25" s="257"/>
      <c r="X25" s="257"/>
      <c r="Y25" s="257"/>
      <c r="Z25" s="257"/>
      <c r="AA25" s="257"/>
      <c r="AB25" s="257"/>
      <c r="AC25" s="258"/>
      <c r="AD25" s="58"/>
      <c r="AE25" s="56"/>
      <c r="AF25" s="56"/>
      <c r="AG25" s="56"/>
      <c r="AH25" s="9">
        <v>22</v>
      </c>
      <c r="AI25" s="12" t="s">
        <v>79</v>
      </c>
      <c r="AJ25" s="11">
        <v>220</v>
      </c>
      <c r="AK25" s="57"/>
    </row>
    <row r="26" spans="1:41" ht="23.45" customHeight="1" x14ac:dyDescent="0.4">
      <c r="A26" s="226"/>
      <c r="B26" s="227"/>
      <c r="C26" s="19" t="str">
        <f t="shared" si="4"/>
        <v/>
      </c>
      <c r="D26" s="228"/>
      <c r="E26" s="229"/>
      <c r="F26" s="230"/>
      <c r="G26" s="231"/>
      <c r="H26" s="231"/>
      <c r="I26" s="231"/>
      <c r="J26" s="231"/>
      <c r="K26" s="231"/>
      <c r="L26" s="232"/>
      <c r="M26" s="233"/>
      <c r="N26" s="233"/>
      <c r="O26" s="234">
        <f t="shared" si="3"/>
        <v>0</v>
      </c>
      <c r="P26" s="234"/>
      <c r="Q26" s="234"/>
      <c r="R26" s="198">
        <f>IFERROR(IF(ISBLANK(#REF!),"",M26*O26),0)</f>
        <v>0</v>
      </c>
      <c r="S26" s="198"/>
      <c r="T26" s="198"/>
      <c r="U26" s="199"/>
      <c r="V26" s="256"/>
      <c r="W26" s="257"/>
      <c r="X26" s="257"/>
      <c r="Y26" s="257"/>
      <c r="Z26" s="257"/>
      <c r="AA26" s="257"/>
      <c r="AB26" s="257"/>
      <c r="AC26" s="258"/>
      <c r="AG26" s="59"/>
      <c r="AH26" s="60">
        <v>23</v>
      </c>
      <c r="AI26" s="12" t="s">
        <v>80</v>
      </c>
      <c r="AJ26" s="11">
        <v>200</v>
      </c>
      <c r="AK26" s="57"/>
    </row>
    <row r="27" spans="1:41" ht="23.45" customHeight="1" x14ac:dyDescent="0.4">
      <c r="A27" s="226"/>
      <c r="B27" s="227"/>
      <c r="C27" s="19" t="str">
        <f t="shared" si="4"/>
        <v/>
      </c>
      <c r="D27" s="228"/>
      <c r="E27" s="229"/>
      <c r="F27" s="230"/>
      <c r="G27" s="231"/>
      <c r="H27" s="231"/>
      <c r="I27" s="231"/>
      <c r="J27" s="231"/>
      <c r="K27" s="231"/>
      <c r="L27" s="232"/>
      <c r="M27" s="233"/>
      <c r="N27" s="233"/>
      <c r="O27" s="234">
        <f t="shared" si="3"/>
        <v>0</v>
      </c>
      <c r="P27" s="234"/>
      <c r="Q27" s="234"/>
      <c r="R27" s="198">
        <f>IFERROR(IF(ISBLANK(#REF!),"",M27*O27),0)</f>
        <v>0</v>
      </c>
      <c r="S27" s="198"/>
      <c r="T27" s="198"/>
      <c r="U27" s="199"/>
      <c r="V27" s="256"/>
      <c r="W27" s="257"/>
      <c r="X27" s="257"/>
      <c r="Y27" s="257"/>
      <c r="Z27" s="257"/>
      <c r="AA27" s="257"/>
      <c r="AB27" s="257"/>
      <c r="AC27" s="258"/>
      <c r="AD27" s="61"/>
      <c r="AE27" s="62"/>
      <c r="AF27" s="62"/>
      <c r="AG27" s="62"/>
      <c r="AH27" s="60">
        <v>24</v>
      </c>
      <c r="AI27" s="12" t="s">
        <v>81</v>
      </c>
      <c r="AJ27" s="11">
        <v>90</v>
      </c>
      <c r="AK27" s="57"/>
    </row>
    <row r="28" spans="1:41" ht="23.45" customHeight="1" x14ac:dyDescent="0.4">
      <c r="A28" s="226"/>
      <c r="B28" s="227"/>
      <c r="C28" s="19" t="str">
        <f t="shared" si="4"/>
        <v/>
      </c>
      <c r="D28" s="228"/>
      <c r="E28" s="229"/>
      <c r="F28" s="230"/>
      <c r="G28" s="231"/>
      <c r="H28" s="231"/>
      <c r="I28" s="231"/>
      <c r="J28" s="231"/>
      <c r="K28" s="231"/>
      <c r="L28" s="232"/>
      <c r="M28" s="233"/>
      <c r="N28" s="233"/>
      <c r="O28" s="234">
        <f t="shared" si="3"/>
        <v>0</v>
      </c>
      <c r="P28" s="234"/>
      <c r="Q28" s="234"/>
      <c r="R28" s="198">
        <f>IFERROR(IF(ISBLANK(#REF!),"",M28*O28),0)</f>
        <v>0</v>
      </c>
      <c r="S28" s="198"/>
      <c r="T28" s="198"/>
      <c r="U28" s="199"/>
      <c r="V28" s="256"/>
      <c r="W28" s="257"/>
      <c r="X28" s="257"/>
      <c r="Y28" s="257"/>
      <c r="Z28" s="257"/>
      <c r="AA28" s="257"/>
      <c r="AB28" s="257"/>
      <c r="AC28" s="258"/>
      <c r="AH28" s="60">
        <v>25</v>
      </c>
      <c r="AI28" s="12" t="s">
        <v>82</v>
      </c>
      <c r="AJ28" s="11">
        <v>190</v>
      </c>
      <c r="AK28" s="57"/>
    </row>
    <row r="29" spans="1:41" ht="23.45" customHeight="1" x14ac:dyDescent="0.4">
      <c r="A29" s="226"/>
      <c r="B29" s="227"/>
      <c r="C29" s="19" t="str">
        <f t="shared" si="4"/>
        <v/>
      </c>
      <c r="D29" s="228"/>
      <c r="E29" s="229"/>
      <c r="F29" s="230"/>
      <c r="G29" s="231"/>
      <c r="H29" s="231"/>
      <c r="I29" s="231"/>
      <c r="J29" s="231"/>
      <c r="K29" s="231"/>
      <c r="L29" s="232"/>
      <c r="M29" s="233"/>
      <c r="N29" s="233"/>
      <c r="O29" s="234">
        <f t="shared" si="3"/>
        <v>0</v>
      </c>
      <c r="P29" s="234"/>
      <c r="Q29" s="234"/>
      <c r="R29" s="198">
        <f>IFERROR(IF(ISBLANK(#REF!),"",M29*O29),0)</f>
        <v>0</v>
      </c>
      <c r="S29" s="198"/>
      <c r="T29" s="198"/>
      <c r="U29" s="199"/>
      <c r="V29" s="256"/>
      <c r="W29" s="257"/>
      <c r="X29" s="257"/>
      <c r="Y29" s="257"/>
      <c r="Z29" s="257"/>
      <c r="AA29" s="257"/>
      <c r="AB29" s="257"/>
      <c r="AC29" s="258"/>
      <c r="AD29" s="63"/>
      <c r="AE29" s="64"/>
      <c r="AF29" s="64"/>
      <c r="AG29" s="64"/>
      <c r="AH29" s="60">
        <v>26</v>
      </c>
      <c r="AI29" s="12" t="s">
        <v>83</v>
      </c>
      <c r="AJ29" s="11">
        <v>150</v>
      </c>
      <c r="AK29" s="57"/>
    </row>
    <row r="30" spans="1:41" ht="23.45" customHeight="1" x14ac:dyDescent="0.4">
      <c r="A30" s="226"/>
      <c r="B30" s="227"/>
      <c r="C30" s="19" t="str">
        <f t="shared" si="4"/>
        <v/>
      </c>
      <c r="D30" s="228"/>
      <c r="E30" s="229"/>
      <c r="F30" s="230"/>
      <c r="G30" s="231"/>
      <c r="H30" s="231"/>
      <c r="I30" s="231"/>
      <c r="J30" s="231"/>
      <c r="K30" s="231"/>
      <c r="L30" s="232"/>
      <c r="M30" s="233"/>
      <c r="N30" s="233"/>
      <c r="O30" s="234">
        <f t="shared" si="3"/>
        <v>0</v>
      </c>
      <c r="P30" s="234"/>
      <c r="Q30" s="234"/>
      <c r="R30" s="198">
        <f>IFERROR(IF(ISBLANK(#REF!),"",M30*O30),0)</f>
        <v>0</v>
      </c>
      <c r="S30" s="198"/>
      <c r="T30" s="198"/>
      <c r="U30" s="199"/>
      <c r="V30" s="256"/>
      <c r="W30" s="257"/>
      <c r="X30" s="257"/>
      <c r="Y30" s="257"/>
      <c r="Z30" s="257"/>
      <c r="AA30" s="257"/>
      <c r="AB30" s="257"/>
      <c r="AC30" s="258"/>
      <c r="AD30" s="65"/>
      <c r="AE30" s="66"/>
      <c r="AF30" s="66"/>
      <c r="AG30" s="66"/>
      <c r="AH30" s="60">
        <v>27</v>
      </c>
      <c r="AI30" s="12"/>
      <c r="AJ30" s="11">
        <v>0</v>
      </c>
      <c r="AK30" s="57"/>
    </row>
    <row r="31" spans="1:41" ht="23.45" customHeight="1" thickBot="1" x14ac:dyDescent="0.45">
      <c r="A31" s="226"/>
      <c r="B31" s="227"/>
      <c r="C31" s="22" t="str">
        <f t="shared" si="4"/>
        <v/>
      </c>
      <c r="D31" s="228"/>
      <c r="E31" s="229"/>
      <c r="F31" s="235"/>
      <c r="G31" s="236"/>
      <c r="H31" s="236"/>
      <c r="I31" s="236"/>
      <c r="J31" s="236"/>
      <c r="K31" s="236"/>
      <c r="L31" s="237"/>
      <c r="M31" s="238"/>
      <c r="N31" s="238"/>
      <c r="O31" s="197">
        <f t="shared" si="3"/>
        <v>0</v>
      </c>
      <c r="P31" s="197"/>
      <c r="Q31" s="197"/>
      <c r="R31" s="198">
        <f>IFERROR(IF(ISBLANK(#REF!),"",M31*O31),0)</f>
        <v>0</v>
      </c>
      <c r="S31" s="198"/>
      <c r="T31" s="198"/>
      <c r="U31" s="199"/>
      <c r="V31" s="256"/>
      <c r="W31" s="257"/>
      <c r="X31" s="257"/>
      <c r="Y31" s="257"/>
      <c r="Z31" s="257"/>
      <c r="AA31" s="257"/>
      <c r="AB31" s="257"/>
      <c r="AC31" s="258"/>
      <c r="AD31" s="65"/>
      <c r="AE31" s="66"/>
      <c r="AF31" s="66"/>
      <c r="AG31" s="66"/>
      <c r="AH31" s="60">
        <v>28</v>
      </c>
      <c r="AI31" s="67"/>
      <c r="AJ31" s="68"/>
      <c r="AK31" s="69"/>
    </row>
    <row r="32" spans="1:41" ht="23.45" customHeight="1" thickTop="1" thickBot="1" x14ac:dyDescent="0.45">
      <c r="A32" s="204" t="s">
        <v>45</v>
      </c>
      <c r="B32" s="205"/>
      <c r="C32" s="205"/>
      <c r="D32" s="205"/>
      <c r="E32" s="205"/>
      <c r="F32" s="205"/>
      <c r="G32" s="205"/>
      <c r="H32" s="205"/>
      <c r="I32" s="205"/>
      <c r="J32" s="205"/>
      <c r="K32" s="205"/>
      <c r="L32" s="205"/>
      <c r="M32" s="205"/>
      <c r="N32" s="205"/>
      <c r="O32" s="205"/>
      <c r="P32" s="205"/>
      <c r="Q32" s="206">
        <f>IFERROR((R23+R24+R25+R26+R27+R28+R29+R30+R31),0)</f>
        <v>0</v>
      </c>
      <c r="R32" s="207"/>
      <c r="S32" s="207"/>
      <c r="T32" s="207"/>
      <c r="U32" s="208"/>
      <c r="V32" s="259"/>
      <c r="W32" s="260"/>
      <c r="X32" s="260"/>
      <c r="Y32" s="260"/>
      <c r="Z32" s="260"/>
      <c r="AA32" s="260"/>
      <c r="AB32" s="260"/>
      <c r="AC32" s="261"/>
      <c r="AD32" s="65"/>
      <c r="AE32" s="66"/>
      <c r="AF32" s="66"/>
      <c r="AG32" s="66"/>
      <c r="AH32" s="60">
        <v>29</v>
      </c>
      <c r="AI32" s="67"/>
      <c r="AJ32" s="68"/>
      <c r="AK32" s="69"/>
    </row>
    <row r="33" spans="1:39" ht="23.45" customHeight="1" x14ac:dyDescent="0.4">
      <c r="C33" s="70"/>
      <c r="D33" s="70"/>
      <c r="E33" s="70"/>
      <c r="F33" s="70"/>
      <c r="G33" s="70"/>
      <c r="H33" s="70"/>
      <c r="I33" s="71"/>
      <c r="J33" s="71"/>
      <c r="K33" s="71"/>
      <c r="L33" s="71"/>
      <c r="M33" s="71"/>
      <c r="N33" s="71"/>
      <c r="O33" s="71"/>
      <c r="P33" s="71"/>
      <c r="Q33" s="71"/>
      <c r="R33" s="71"/>
      <c r="S33" s="71"/>
      <c r="T33" s="71"/>
      <c r="U33" s="35"/>
      <c r="V33" s="35"/>
      <c r="W33" s="35"/>
      <c r="X33" s="35"/>
      <c r="Y33" s="35"/>
      <c r="Z33" s="35"/>
      <c r="AA33" s="35"/>
      <c r="AC33" s="72"/>
      <c r="AD33" s="65"/>
      <c r="AE33" s="66"/>
      <c r="AF33" s="66"/>
      <c r="AG33" s="66"/>
      <c r="AH33" s="60">
        <v>30</v>
      </c>
      <c r="AI33" s="67"/>
      <c r="AJ33" s="68"/>
      <c r="AK33" s="69"/>
    </row>
    <row r="34" spans="1:39" ht="23.45" customHeight="1" x14ac:dyDescent="0.4">
      <c r="C34" s="70"/>
      <c r="D34" s="70"/>
      <c r="E34" s="70"/>
      <c r="F34" s="70"/>
      <c r="G34" s="70"/>
      <c r="H34" s="70"/>
      <c r="I34" s="70"/>
      <c r="J34" s="70"/>
      <c r="K34" s="70"/>
      <c r="L34" s="70"/>
      <c r="M34" s="70"/>
      <c r="N34" s="70"/>
      <c r="O34" s="70"/>
      <c r="P34" s="70"/>
      <c r="Q34" s="70"/>
      <c r="R34" s="70"/>
      <c r="S34" s="70"/>
      <c r="T34" s="71"/>
      <c r="U34" s="35"/>
      <c r="V34" s="35"/>
      <c r="W34" s="35"/>
      <c r="X34" s="35"/>
      <c r="Y34" s="35"/>
      <c r="Z34" s="35"/>
      <c r="AA34" s="35"/>
      <c r="AD34" s="63"/>
      <c r="AE34" s="64"/>
      <c r="AF34" s="64"/>
      <c r="AG34" s="64"/>
      <c r="AH34" s="60">
        <v>31</v>
      </c>
      <c r="AI34" s="12"/>
      <c r="AJ34" s="11"/>
      <c r="AK34" s="57"/>
    </row>
    <row r="35" spans="1:39" ht="23.45" customHeight="1" thickBot="1" x14ac:dyDescent="0.45">
      <c r="A35" s="13" t="s">
        <v>84</v>
      </c>
      <c r="R35" s="73"/>
      <c r="S35" s="73"/>
      <c r="T35" s="73"/>
      <c r="U35" s="73"/>
      <c r="V35" s="3"/>
      <c r="W35" s="73"/>
      <c r="X35" s="73"/>
      <c r="Y35" s="73"/>
      <c r="Z35" s="73"/>
      <c r="AA35" s="73"/>
      <c r="AD35" s="63"/>
      <c r="AE35" s="64"/>
      <c r="AF35" s="64"/>
      <c r="AG35" s="64"/>
      <c r="AH35" s="60">
        <v>32</v>
      </c>
      <c r="AI35" s="12"/>
      <c r="AJ35" s="11"/>
      <c r="AK35" s="57"/>
    </row>
    <row r="36" spans="1:39" ht="23.45" customHeight="1" thickBot="1" x14ac:dyDescent="0.45">
      <c r="A36" s="209" t="s">
        <v>21</v>
      </c>
      <c r="B36" s="210"/>
      <c r="C36" s="74" t="s">
        <v>22</v>
      </c>
      <c r="D36" s="211" t="s">
        <v>85</v>
      </c>
      <c r="E36" s="212"/>
      <c r="F36" s="212"/>
      <c r="G36" s="212"/>
      <c r="H36" s="212"/>
      <c r="I36" s="212"/>
      <c r="J36" s="212"/>
      <c r="K36" s="213"/>
      <c r="M36" s="3"/>
      <c r="N36" s="3"/>
      <c r="O36" s="3"/>
      <c r="P36" s="214" t="str">
        <f>IF($AD$2="予約","見積額",IF($AD$2="変更","見積額",IF($AD$2="料金","金額",IF($AD$2="取消","　"))))</f>
        <v>見積額</v>
      </c>
      <c r="Q36" s="215"/>
      <c r="R36" s="215"/>
      <c r="S36" s="215"/>
      <c r="T36" s="215"/>
      <c r="U36" s="216"/>
      <c r="V36" s="220">
        <f>IFERROR((X12+T20+Q32+I43),0)</f>
        <v>0</v>
      </c>
      <c r="W36" s="221"/>
      <c r="X36" s="221"/>
      <c r="Y36" s="221"/>
      <c r="Z36" s="221"/>
      <c r="AA36" s="221"/>
      <c r="AB36" s="221"/>
      <c r="AC36" s="222"/>
      <c r="AD36" s="63"/>
      <c r="AE36" s="64"/>
      <c r="AF36" s="64"/>
      <c r="AG36" s="64"/>
      <c r="AH36" s="60">
        <v>33</v>
      </c>
      <c r="AI36" s="12"/>
      <c r="AJ36" s="11"/>
      <c r="AK36" s="57"/>
    </row>
    <row r="37" spans="1:39" ht="23.45" customHeight="1" thickBot="1" x14ac:dyDescent="0.45">
      <c r="A37" s="184"/>
      <c r="B37" s="185"/>
      <c r="C37" s="75" t="str">
        <f t="shared" ref="C37" si="5">IF(A37="","",CHOOSE(WEEKDAY(A37),"日","月","火","水","木","金","土"))</f>
        <v/>
      </c>
      <c r="D37" s="188" t="s">
        <v>86</v>
      </c>
      <c r="E37" s="189"/>
      <c r="F37" s="190"/>
      <c r="G37" s="191"/>
      <c r="H37" s="190"/>
      <c r="I37" s="191"/>
      <c r="J37" s="190"/>
      <c r="K37" s="192"/>
      <c r="M37" s="76"/>
      <c r="N37" s="76"/>
      <c r="P37" s="217"/>
      <c r="Q37" s="218"/>
      <c r="R37" s="218"/>
      <c r="S37" s="218"/>
      <c r="T37" s="218"/>
      <c r="U37" s="219"/>
      <c r="V37" s="223"/>
      <c r="W37" s="224"/>
      <c r="X37" s="224"/>
      <c r="Y37" s="224"/>
      <c r="Z37" s="224"/>
      <c r="AA37" s="224"/>
      <c r="AB37" s="224"/>
      <c r="AC37" s="225"/>
      <c r="AD37" s="1"/>
      <c r="AF37" s="63"/>
      <c r="AG37" s="64"/>
      <c r="AH37" s="64"/>
      <c r="AI37" s="64"/>
      <c r="AJ37" s="60">
        <v>34</v>
      </c>
      <c r="AK37" s="12"/>
      <c r="AL37" s="11"/>
      <c r="AM37" s="57"/>
    </row>
    <row r="38" spans="1:39" ht="23.45" customHeight="1" thickTop="1" thickBot="1" x14ac:dyDescent="0.45">
      <c r="A38" s="186"/>
      <c r="B38" s="187"/>
      <c r="C38" s="77"/>
      <c r="D38" s="193" t="s">
        <v>87</v>
      </c>
      <c r="E38" s="194"/>
      <c r="F38" s="171"/>
      <c r="G38" s="195"/>
      <c r="H38" s="171"/>
      <c r="I38" s="195"/>
      <c r="J38" s="171"/>
      <c r="K38" s="172"/>
      <c r="M38" s="76"/>
      <c r="N38" s="76"/>
      <c r="P38" s="203" t="s">
        <v>88</v>
      </c>
      <c r="Q38" s="200"/>
      <c r="R38" s="200"/>
      <c r="S38" s="201">
        <f>ROUNDUP(V36/1.1,0)</f>
        <v>0</v>
      </c>
      <c r="T38" s="201"/>
      <c r="U38" s="201"/>
      <c r="V38" s="201"/>
      <c r="W38" s="200" t="s">
        <v>89</v>
      </c>
      <c r="X38" s="200"/>
      <c r="Y38" s="200"/>
      <c r="Z38" s="201">
        <f>V36-S38</f>
        <v>0</v>
      </c>
      <c r="AA38" s="201"/>
      <c r="AB38" s="201"/>
      <c r="AC38" s="202"/>
      <c r="AD38" s="1"/>
      <c r="AF38" s="78"/>
      <c r="AG38" s="72"/>
      <c r="AH38" s="72"/>
      <c r="AI38" s="72"/>
      <c r="AJ38" s="60">
        <v>35</v>
      </c>
      <c r="AK38" s="12"/>
      <c r="AL38" s="11"/>
      <c r="AM38" s="57"/>
    </row>
    <row r="39" spans="1:39" ht="23.45" customHeight="1" x14ac:dyDescent="0.4">
      <c r="A39" s="184"/>
      <c r="B39" s="185"/>
      <c r="C39" s="75" t="str">
        <f t="shared" ref="C39" si="6">IF(A39="","",CHOOSE(WEEKDAY(A39),"日","月","火","水","木","金","土"))</f>
        <v/>
      </c>
      <c r="D39" s="188" t="s">
        <v>86</v>
      </c>
      <c r="E39" s="189"/>
      <c r="F39" s="190"/>
      <c r="G39" s="191"/>
      <c r="H39" s="190"/>
      <c r="I39" s="191"/>
      <c r="J39" s="190"/>
      <c r="K39" s="192"/>
      <c r="M39" s="76"/>
      <c r="N39" s="76"/>
      <c r="O39" s="79"/>
      <c r="P39" s="29"/>
      <c r="R39" s="29"/>
      <c r="AD39" s="1"/>
      <c r="AF39" s="2"/>
      <c r="AJ39" s="60">
        <v>36</v>
      </c>
      <c r="AK39" s="12"/>
      <c r="AL39" s="9"/>
    </row>
    <row r="40" spans="1:39" ht="23.45" customHeight="1" thickBot="1" x14ac:dyDescent="0.45">
      <c r="A40" s="186"/>
      <c r="B40" s="187"/>
      <c r="C40" s="77"/>
      <c r="D40" s="193" t="s">
        <v>87</v>
      </c>
      <c r="E40" s="194"/>
      <c r="F40" s="171"/>
      <c r="G40" s="195"/>
      <c r="H40" s="171"/>
      <c r="I40" s="195"/>
      <c r="J40" s="171"/>
      <c r="K40" s="172"/>
      <c r="M40" s="76"/>
      <c r="N40" s="76"/>
      <c r="O40" s="79"/>
      <c r="P40" s="29"/>
      <c r="R40" s="29"/>
      <c r="AD40" s="1"/>
      <c r="AF40" s="2"/>
      <c r="AJ40" s="60">
        <v>37</v>
      </c>
      <c r="AK40" s="12"/>
      <c r="AL40" s="9"/>
    </row>
    <row r="41" spans="1:39" ht="23.45" customHeight="1" x14ac:dyDescent="0.4">
      <c r="A41" s="184"/>
      <c r="B41" s="185"/>
      <c r="C41" s="75" t="str">
        <f t="shared" ref="C41" si="7">IF(A41="","",CHOOSE(WEEKDAY(A41),"日","月","火","水","木","金","土"))</f>
        <v/>
      </c>
      <c r="D41" s="188" t="s">
        <v>86</v>
      </c>
      <c r="E41" s="189"/>
      <c r="F41" s="190"/>
      <c r="G41" s="191"/>
      <c r="H41" s="190"/>
      <c r="I41" s="191"/>
      <c r="J41" s="190"/>
      <c r="K41" s="192"/>
      <c r="M41" s="76"/>
      <c r="N41" s="76"/>
      <c r="O41" s="79"/>
      <c r="P41" s="80" t="s">
        <v>90</v>
      </c>
      <c r="Q41" s="81"/>
      <c r="R41" s="82"/>
      <c r="S41" s="83"/>
      <c r="T41" s="84" t="s">
        <v>91</v>
      </c>
      <c r="U41" s="85" t="s">
        <v>92</v>
      </c>
      <c r="V41" s="85"/>
      <c r="W41" s="85"/>
      <c r="X41" s="86"/>
      <c r="Y41" s="85" t="s">
        <v>91</v>
      </c>
      <c r="Z41" s="81" t="s">
        <v>93</v>
      </c>
      <c r="AA41" s="87"/>
      <c r="AB41" s="83"/>
      <c r="AC41" s="88" t="s">
        <v>91</v>
      </c>
      <c r="AD41" s="1"/>
      <c r="AF41" s="2"/>
      <c r="AJ41" s="89"/>
      <c r="AK41" s="89"/>
    </row>
    <row r="42" spans="1:39" ht="23.45" customHeight="1" thickBot="1" x14ac:dyDescent="0.45">
      <c r="A42" s="186"/>
      <c r="B42" s="187"/>
      <c r="C42" s="77"/>
      <c r="D42" s="193" t="s">
        <v>87</v>
      </c>
      <c r="E42" s="194"/>
      <c r="F42" s="171"/>
      <c r="G42" s="195"/>
      <c r="H42" s="171"/>
      <c r="I42" s="195"/>
      <c r="J42" s="171"/>
      <c r="K42" s="172"/>
      <c r="M42" s="76"/>
      <c r="N42" s="76"/>
      <c r="O42" s="79"/>
      <c r="P42" s="90" t="s">
        <v>94</v>
      </c>
      <c r="Q42" s="91"/>
      <c r="R42" s="92"/>
      <c r="S42" s="93"/>
      <c r="T42" s="33" t="s">
        <v>91</v>
      </c>
      <c r="U42" s="94" t="s">
        <v>95</v>
      </c>
      <c r="V42" s="95"/>
      <c r="W42" s="95"/>
      <c r="X42" s="96"/>
      <c r="Y42" s="97" t="s">
        <v>91</v>
      </c>
      <c r="Z42" s="33"/>
      <c r="AA42" s="33"/>
      <c r="AB42" s="33"/>
      <c r="AC42" s="98"/>
      <c r="AD42" s="1"/>
      <c r="AF42" s="2"/>
      <c r="AJ42" s="89"/>
      <c r="AK42" s="89"/>
    </row>
    <row r="43" spans="1:39" ht="23.45" customHeight="1" thickBot="1" x14ac:dyDescent="0.45">
      <c r="A43" s="173" t="s">
        <v>96</v>
      </c>
      <c r="B43" s="174"/>
      <c r="C43" s="175"/>
      <c r="D43" s="176"/>
      <c r="E43" s="177"/>
      <c r="F43" s="178">
        <f>F38+H38+J38+F40+H40+J40+F42+H42+J42</f>
        <v>0</v>
      </c>
      <c r="G43" s="179"/>
      <c r="H43" s="99" t="s">
        <v>97</v>
      </c>
      <c r="I43" s="180">
        <f>F43*10</f>
        <v>0</v>
      </c>
      <c r="J43" s="181"/>
      <c r="K43" s="182"/>
      <c r="W43" s="100"/>
      <c r="X43" s="101"/>
      <c r="AC43" s="85"/>
      <c r="AD43" s="1"/>
      <c r="AF43" s="2"/>
      <c r="AJ43" s="89"/>
      <c r="AK43" s="89"/>
    </row>
    <row r="44" spans="1:39" ht="23.45" customHeight="1" x14ac:dyDescent="0.4">
      <c r="X44" s="183"/>
      <c r="Y44" s="183"/>
      <c r="Z44" s="102"/>
      <c r="AA44" s="102"/>
      <c r="AB44" s="102"/>
      <c r="AC44" s="102"/>
    </row>
    <row r="45" spans="1:39" ht="23.45" customHeight="1" x14ac:dyDescent="0.4">
      <c r="X45" s="183"/>
      <c r="Y45" s="183"/>
      <c r="Z45" s="196"/>
      <c r="AA45" s="196"/>
      <c r="AB45" s="196"/>
      <c r="AC45" s="196"/>
    </row>
    <row r="46" spans="1:39" ht="23.45" customHeight="1" x14ac:dyDescent="0.4">
      <c r="X46" s="183"/>
      <c r="Y46" s="183"/>
      <c r="Z46" s="169"/>
      <c r="AA46" s="169"/>
      <c r="AB46" s="169"/>
      <c r="AC46" s="169"/>
      <c r="AD46" s="1"/>
      <c r="AE46" s="2"/>
    </row>
    <row r="47" spans="1:39" ht="23.45" customHeight="1" x14ac:dyDescent="0.4">
      <c r="X47" s="183"/>
      <c r="Y47" s="183"/>
      <c r="Z47" s="102"/>
      <c r="AA47" s="102"/>
      <c r="AB47" s="102"/>
      <c r="AC47" s="102"/>
      <c r="AD47" s="1"/>
      <c r="AE47" s="2"/>
    </row>
    <row r="48" spans="1:39" ht="23.45" customHeight="1" x14ac:dyDescent="0.4">
      <c r="W48" s="170" t="s">
        <v>98</v>
      </c>
      <c r="X48" s="170"/>
      <c r="Y48" s="170"/>
      <c r="Z48" s="170"/>
      <c r="AA48" s="170"/>
      <c r="AB48" s="170"/>
      <c r="AC48" s="103"/>
      <c r="AD48" s="1"/>
      <c r="AE48" s="2"/>
    </row>
  </sheetData>
  <sheetProtection sheet="1" objects="1" scenarios="1"/>
  <dataConsolidate/>
  <mergeCells count="200">
    <mergeCell ref="X7:AC7"/>
    <mergeCell ref="V8:W8"/>
    <mergeCell ref="X8:Y8"/>
    <mergeCell ref="Z8:AA8"/>
    <mergeCell ref="AB8:AC8"/>
    <mergeCell ref="A2:AC2"/>
    <mergeCell ref="AD2:AE2"/>
    <mergeCell ref="S3:AB3"/>
    <mergeCell ref="A4:B4"/>
    <mergeCell ref="C4:L4"/>
    <mergeCell ref="M4:N4"/>
    <mergeCell ref="O4:S4"/>
    <mergeCell ref="T4:AC4"/>
    <mergeCell ref="A5:B5"/>
    <mergeCell ref="C5:L5"/>
    <mergeCell ref="M5:N5"/>
    <mergeCell ref="O5:S5"/>
    <mergeCell ref="T5:AC5"/>
    <mergeCell ref="D8:E8"/>
    <mergeCell ref="F8:G8"/>
    <mergeCell ref="H8:I8"/>
    <mergeCell ref="J8:K8"/>
    <mergeCell ref="L8:R8"/>
    <mergeCell ref="S8:T8"/>
    <mergeCell ref="A7:B8"/>
    <mergeCell ref="C7:C8"/>
    <mergeCell ref="D7:I7"/>
    <mergeCell ref="J7:W7"/>
    <mergeCell ref="X9:Y9"/>
    <mergeCell ref="Z9:AA9"/>
    <mergeCell ref="AB9:AC9"/>
    <mergeCell ref="A10:B10"/>
    <mergeCell ref="D10:E10"/>
    <mergeCell ref="F10:G10"/>
    <mergeCell ref="H10:I10"/>
    <mergeCell ref="J10:K10"/>
    <mergeCell ref="L10:R10"/>
    <mergeCell ref="S10:T10"/>
    <mergeCell ref="V10:W10"/>
    <mergeCell ref="X10:Y10"/>
    <mergeCell ref="Z10:AA10"/>
    <mergeCell ref="AB10:AC10"/>
    <mergeCell ref="A9:B9"/>
    <mergeCell ref="D9:I9"/>
    <mergeCell ref="J9:K9"/>
    <mergeCell ref="L9:R9"/>
    <mergeCell ref="S9:T9"/>
    <mergeCell ref="V9:W9"/>
    <mergeCell ref="A11:B11"/>
    <mergeCell ref="D11:E11"/>
    <mergeCell ref="F11:G11"/>
    <mergeCell ref="H11:I11"/>
    <mergeCell ref="J11:K11"/>
    <mergeCell ref="L11:R11"/>
    <mergeCell ref="S11:T11"/>
    <mergeCell ref="V11:W11"/>
    <mergeCell ref="X11:AC11"/>
    <mergeCell ref="A12:W12"/>
    <mergeCell ref="X12:AC12"/>
    <mergeCell ref="A15:B15"/>
    <mergeCell ref="D15:E15"/>
    <mergeCell ref="F15:P15"/>
    <mergeCell ref="Q15:S15"/>
    <mergeCell ref="T15:V15"/>
    <mergeCell ref="A17:B17"/>
    <mergeCell ref="D17:E17"/>
    <mergeCell ref="F17:P17"/>
    <mergeCell ref="Q17:S17"/>
    <mergeCell ref="T17:V17"/>
    <mergeCell ref="W17:Y17"/>
    <mergeCell ref="W15:Y15"/>
    <mergeCell ref="Z15:AC15"/>
    <mergeCell ref="A16:B16"/>
    <mergeCell ref="D16:E16"/>
    <mergeCell ref="F16:P16"/>
    <mergeCell ref="Q16:S16"/>
    <mergeCell ref="T16:V16"/>
    <mergeCell ref="W16:Y16"/>
    <mergeCell ref="A19:B19"/>
    <mergeCell ref="D19:E19"/>
    <mergeCell ref="F19:P19"/>
    <mergeCell ref="Q19:S19"/>
    <mergeCell ref="T19:V19"/>
    <mergeCell ref="W19:Y19"/>
    <mergeCell ref="A18:B18"/>
    <mergeCell ref="D18:E18"/>
    <mergeCell ref="F18:P18"/>
    <mergeCell ref="Q18:S18"/>
    <mergeCell ref="T18:V18"/>
    <mergeCell ref="W18:Y18"/>
    <mergeCell ref="A20:S20"/>
    <mergeCell ref="T20:Y20"/>
    <mergeCell ref="Z20:AA20"/>
    <mergeCell ref="AB20:AC20"/>
    <mergeCell ref="A22:B22"/>
    <mergeCell ref="D22:E22"/>
    <mergeCell ref="F22:L22"/>
    <mergeCell ref="M22:N22"/>
    <mergeCell ref="O22:Q22"/>
    <mergeCell ref="R22:U22"/>
    <mergeCell ref="V22:AC32"/>
    <mergeCell ref="A23:B23"/>
    <mergeCell ref="D23:E23"/>
    <mergeCell ref="F23:L23"/>
    <mergeCell ref="M23:N23"/>
    <mergeCell ref="O23:Q23"/>
    <mergeCell ref="R23:U23"/>
    <mergeCell ref="A29:B29"/>
    <mergeCell ref="D29:E29"/>
    <mergeCell ref="F29:L29"/>
    <mergeCell ref="M29:N29"/>
    <mergeCell ref="O29:Q29"/>
    <mergeCell ref="R29:U29"/>
    <mergeCell ref="M24:N24"/>
    <mergeCell ref="O24:Q24"/>
    <mergeCell ref="R24:U24"/>
    <mergeCell ref="A25:B25"/>
    <mergeCell ref="D25:E25"/>
    <mergeCell ref="F25:L25"/>
    <mergeCell ref="M25:N25"/>
    <mergeCell ref="O25:Q25"/>
    <mergeCell ref="R25:U25"/>
    <mergeCell ref="A24:B24"/>
    <mergeCell ref="D24:E24"/>
    <mergeCell ref="F24:L24"/>
    <mergeCell ref="A26:B26"/>
    <mergeCell ref="D26:E26"/>
    <mergeCell ref="F26:L26"/>
    <mergeCell ref="M26:N26"/>
    <mergeCell ref="O26:Q26"/>
    <mergeCell ref="R26:U26"/>
    <mergeCell ref="A28:B28"/>
    <mergeCell ref="D28:E28"/>
    <mergeCell ref="F28:L28"/>
    <mergeCell ref="M28:N28"/>
    <mergeCell ref="O28:Q28"/>
    <mergeCell ref="Q32:U32"/>
    <mergeCell ref="A36:B36"/>
    <mergeCell ref="D36:K36"/>
    <mergeCell ref="P36:U37"/>
    <mergeCell ref="S38:V38"/>
    <mergeCell ref="V36:AC37"/>
    <mergeCell ref="R28:U28"/>
    <mergeCell ref="A27:B27"/>
    <mergeCell ref="D27:E27"/>
    <mergeCell ref="F27:L27"/>
    <mergeCell ref="M27:N27"/>
    <mergeCell ref="O27:Q27"/>
    <mergeCell ref="R27:U27"/>
    <mergeCell ref="A30:B30"/>
    <mergeCell ref="D30:E30"/>
    <mergeCell ref="F30:L30"/>
    <mergeCell ref="M30:N30"/>
    <mergeCell ref="O30:Q30"/>
    <mergeCell ref="R30:U30"/>
    <mergeCell ref="A31:B31"/>
    <mergeCell ref="D31:E31"/>
    <mergeCell ref="F31:L31"/>
    <mergeCell ref="M31:N31"/>
    <mergeCell ref="O31:Q31"/>
    <mergeCell ref="R31:U31"/>
    <mergeCell ref="W38:Y38"/>
    <mergeCell ref="Z38:AC38"/>
    <mergeCell ref="A39:B40"/>
    <mergeCell ref="D39:E39"/>
    <mergeCell ref="F39:G39"/>
    <mergeCell ref="H39:I39"/>
    <mergeCell ref="J39:K39"/>
    <mergeCell ref="D40:E40"/>
    <mergeCell ref="F40:G40"/>
    <mergeCell ref="H40:I40"/>
    <mergeCell ref="J40:K40"/>
    <mergeCell ref="A37:B38"/>
    <mergeCell ref="D37:E37"/>
    <mergeCell ref="F37:G37"/>
    <mergeCell ref="H37:I37"/>
    <mergeCell ref="J37:K37"/>
    <mergeCell ref="D38:E38"/>
    <mergeCell ref="F38:G38"/>
    <mergeCell ref="H38:I38"/>
    <mergeCell ref="J38:K38"/>
    <mergeCell ref="P38:R38"/>
    <mergeCell ref="A32:P32"/>
    <mergeCell ref="Z46:AC46"/>
    <mergeCell ref="W48:AB48"/>
    <mergeCell ref="J42:K42"/>
    <mergeCell ref="A43:C43"/>
    <mergeCell ref="D43:E43"/>
    <mergeCell ref="F43:G43"/>
    <mergeCell ref="I43:K43"/>
    <mergeCell ref="X44:Y47"/>
    <mergeCell ref="A41:B42"/>
    <mergeCell ref="D41:E41"/>
    <mergeCell ref="F41:G41"/>
    <mergeCell ref="H41:I41"/>
    <mergeCell ref="J41:K41"/>
    <mergeCell ref="D42:E42"/>
    <mergeCell ref="F42:G42"/>
    <mergeCell ref="H42:I42"/>
    <mergeCell ref="Z45:AC45"/>
  </mergeCells>
  <phoneticPr fontId="3"/>
  <dataValidations count="5">
    <dataValidation type="list" allowBlank="1" showInputMessage="1" showErrorMessage="1" sqref="F23:F31" xr:uid="{112D0053-4784-4663-B428-83CDEEE9095B}">
      <formula1>$AI$4:$AI$40</formula1>
    </dataValidation>
    <dataValidation type="list" allowBlank="1" showInputMessage="1" showErrorMessage="1" sqref="L9:L11" xr:uid="{03834E3C-10C7-4085-B73E-41F208C3F3ED}">
      <formula1>昼食</formula1>
    </dataValidation>
    <dataValidation type="list" allowBlank="1" showInputMessage="1" showErrorMessage="1" sqref="F16:F19" xr:uid="{0B8CC193-EF50-49C3-B8F6-3D1A81907A83}">
      <formula1>野外炊事品目</formula1>
    </dataValidation>
    <dataValidation type="list" allowBlank="1" showInputMessage="1" showErrorMessage="1" sqref="Z44:AB44" xr:uid="{11B73C84-E0B5-4BB7-AB16-B85FC397D26B}">
      <formula1>#REF!</formula1>
    </dataValidation>
    <dataValidation type="list" allowBlank="1" showInputMessage="1" showErrorMessage="1" sqref="AD2" xr:uid="{8BF730CD-DA67-416F-B2DF-1D86A5E50A0D}">
      <formula1>"予約,変更,取消,料金"</formula1>
    </dataValidation>
  </dataValidations>
  <printOptions horizontalCentered="1" verticalCentered="1"/>
  <pageMargins left="0.62992125984251968" right="0.31496062992125984" top="0.39370078740157483" bottom="0.35433070866141736" header="0.31496062992125984" footer="0.31496062992125984"/>
  <pageSetup paperSize="9" scale="69" orientation="portrait" r:id="rId1"/>
  <colBreaks count="2" manualBreakCount="2">
    <brk id="29" max="1048575" man="1"/>
    <brk id="36" max="9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908B9-D52B-40EE-B16F-7715F6C08835}">
  <sheetPr>
    <tabColor rgb="FF00B0F0"/>
    <pageSetUpPr fitToPage="1"/>
  </sheetPr>
  <dimension ref="A1:AO48"/>
  <sheetViews>
    <sheetView showZeros="0" view="pageBreakPreview" zoomScaleNormal="100" zoomScaleSheetLayoutView="100" workbookViewId="0">
      <selection activeCell="C4" sqref="C4:L4"/>
    </sheetView>
  </sheetViews>
  <sheetFormatPr defaultColWidth="3.75" defaultRowHeight="23.45" customHeight="1" x14ac:dyDescent="0.4"/>
  <cols>
    <col min="1" max="29" width="4.25" style="1" customWidth="1"/>
    <col min="30" max="30" width="4.25" style="2" customWidth="1"/>
    <col min="31" max="31" width="3.75" style="1"/>
    <col min="32" max="32" width="31.5" style="1" customWidth="1"/>
    <col min="33" max="33" width="6.875" style="1" customWidth="1"/>
    <col min="34" max="34" width="3.75" style="1"/>
    <col min="35" max="35" width="31.5" style="1" customWidth="1"/>
    <col min="36" max="36" width="6.875" style="1" customWidth="1"/>
    <col min="37" max="37" width="3.75" style="1"/>
    <col min="38" max="38" width="31.5" style="1" customWidth="1"/>
    <col min="39" max="39" width="6.875" style="1" customWidth="1"/>
    <col min="40" max="16384" width="3.75" style="1"/>
  </cols>
  <sheetData>
    <row r="1" spans="1:40" ht="23.45" customHeight="1" x14ac:dyDescent="0.4">
      <c r="AF1" s="3"/>
    </row>
    <row r="2" spans="1:40" ht="23.45" customHeight="1" x14ac:dyDescent="0.4">
      <c r="A2" s="322" t="str">
        <f>IF(AD2="予約","春日井市少年自然の家 食事等予約",IF(AD2="変更","春日井市少年自然の家　変更予約受付書",IF(AD2="料金","春日井市少年自然の家　食事等料金明細書",IF(AD2="取消","春日井市少年自然の家　食事等予約取消書"))))</f>
        <v>春日井市少年自然の家 食事等予約</v>
      </c>
      <c r="B2" s="322"/>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3"/>
      <c r="AD2" s="324" t="s">
        <v>0</v>
      </c>
      <c r="AE2" s="325"/>
      <c r="AF2" s="4"/>
      <c r="AG2" s="2"/>
    </row>
    <row r="3" spans="1:40" ht="23.45" customHeight="1" thickBot="1" x14ac:dyDescent="0.45">
      <c r="A3" s="5"/>
      <c r="B3" s="5"/>
      <c r="C3" s="5"/>
      <c r="D3" s="5"/>
      <c r="E3" s="5"/>
      <c r="F3" s="5"/>
      <c r="G3" s="5"/>
      <c r="H3" s="5"/>
      <c r="I3" s="5"/>
      <c r="J3" s="5"/>
      <c r="K3" s="5"/>
      <c r="L3" s="5"/>
      <c r="M3" s="5"/>
      <c r="N3" s="5"/>
      <c r="O3" s="5"/>
      <c r="P3" s="5"/>
      <c r="Q3" s="5"/>
      <c r="R3" s="5"/>
      <c r="S3" s="326">
        <f ca="1">NOW()</f>
        <v>46068.462328125002</v>
      </c>
      <c r="T3" s="326"/>
      <c r="U3" s="326"/>
      <c r="V3" s="326"/>
      <c r="W3" s="326"/>
      <c r="X3" s="326"/>
      <c r="Y3" s="326"/>
      <c r="Z3" s="326"/>
      <c r="AA3" s="326"/>
      <c r="AB3" s="326"/>
      <c r="AE3" s="6" t="s">
        <v>1</v>
      </c>
      <c r="AF3" s="7" t="s">
        <v>2</v>
      </c>
      <c r="AG3" s="1" t="s">
        <v>3</v>
      </c>
      <c r="AH3" s="6" t="s">
        <v>1</v>
      </c>
      <c r="AI3" s="8" t="s">
        <v>4</v>
      </c>
      <c r="AJ3" s="9" t="s">
        <v>3</v>
      </c>
      <c r="AK3" s="6" t="s">
        <v>1</v>
      </c>
      <c r="AL3" s="8" t="s">
        <v>5</v>
      </c>
      <c r="AM3" s="9" t="s">
        <v>3</v>
      </c>
      <c r="AN3" s="3"/>
    </row>
    <row r="4" spans="1:40" ht="23.45" customHeight="1" x14ac:dyDescent="0.4">
      <c r="A4" s="327" t="s">
        <v>6</v>
      </c>
      <c r="B4" s="328"/>
      <c r="C4" s="329" t="s">
        <v>99</v>
      </c>
      <c r="D4" s="330"/>
      <c r="E4" s="330"/>
      <c r="F4" s="330"/>
      <c r="G4" s="330"/>
      <c r="H4" s="330"/>
      <c r="I4" s="330"/>
      <c r="J4" s="330"/>
      <c r="K4" s="330"/>
      <c r="L4" s="331"/>
      <c r="M4" s="332" t="s">
        <v>7</v>
      </c>
      <c r="N4" s="328"/>
      <c r="O4" s="333" t="s">
        <v>100</v>
      </c>
      <c r="P4" s="334"/>
      <c r="Q4" s="334"/>
      <c r="R4" s="334"/>
      <c r="S4" s="335"/>
      <c r="T4" s="336" t="s">
        <v>8</v>
      </c>
      <c r="U4" s="337"/>
      <c r="V4" s="337"/>
      <c r="W4" s="337"/>
      <c r="X4" s="337"/>
      <c r="Y4" s="337"/>
      <c r="Z4" s="337"/>
      <c r="AA4" s="337"/>
      <c r="AB4" s="337"/>
      <c r="AC4" s="338"/>
      <c r="AE4" s="9">
        <v>1</v>
      </c>
      <c r="AF4" s="10" t="s">
        <v>9</v>
      </c>
      <c r="AG4" s="11">
        <v>600</v>
      </c>
      <c r="AH4" s="9">
        <v>1</v>
      </c>
      <c r="AI4" s="12" t="s">
        <v>10</v>
      </c>
      <c r="AJ4" s="11">
        <v>180</v>
      </c>
      <c r="AK4" s="9">
        <v>1</v>
      </c>
      <c r="AL4" s="12" t="s">
        <v>11</v>
      </c>
      <c r="AM4" s="11">
        <v>750</v>
      </c>
    </row>
    <row r="5" spans="1:40" ht="23.45" customHeight="1" thickBot="1" x14ac:dyDescent="0.45">
      <c r="A5" s="339" t="s">
        <v>12</v>
      </c>
      <c r="B5" s="340"/>
      <c r="C5" s="341" t="s">
        <v>101</v>
      </c>
      <c r="D5" s="342"/>
      <c r="E5" s="342"/>
      <c r="F5" s="342"/>
      <c r="G5" s="342"/>
      <c r="H5" s="342"/>
      <c r="I5" s="342"/>
      <c r="J5" s="342"/>
      <c r="K5" s="342"/>
      <c r="L5" s="343"/>
      <c r="M5" s="344" t="s">
        <v>13</v>
      </c>
      <c r="N5" s="340"/>
      <c r="O5" s="345" t="s">
        <v>100</v>
      </c>
      <c r="P5" s="346"/>
      <c r="Q5" s="346"/>
      <c r="R5" s="346"/>
      <c r="S5" s="347"/>
      <c r="T5" s="351" t="s">
        <v>102</v>
      </c>
      <c r="U5" s="349"/>
      <c r="V5" s="349"/>
      <c r="W5" s="349"/>
      <c r="X5" s="349"/>
      <c r="Y5" s="349"/>
      <c r="Z5" s="349"/>
      <c r="AA5" s="349"/>
      <c r="AB5" s="349"/>
      <c r="AC5" s="350"/>
      <c r="AE5" s="9">
        <v>2</v>
      </c>
      <c r="AF5" s="10" t="s">
        <v>14</v>
      </c>
      <c r="AG5" s="11">
        <v>600</v>
      </c>
      <c r="AH5" s="9">
        <v>2</v>
      </c>
      <c r="AI5" s="12" t="s">
        <v>15</v>
      </c>
      <c r="AJ5" s="11">
        <v>180</v>
      </c>
      <c r="AK5" s="9">
        <v>2</v>
      </c>
      <c r="AL5" s="12" t="s">
        <v>16</v>
      </c>
      <c r="AM5" s="11">
        <v>750</v>
      </c>
    </row>
    <row r="6" spans="1:40" ht="23.45" customHeight="1" thickBot="1" x14ac:dyDescent="0.45">
      <c r="A6" s="13" t="s">
        <v>17</v>
      </c>
      <c r="K6" s="14"/>
      <c r="L6" s="14"/>
      <c r="M6" s="15"/>
      <c r="N6" s="15"/>
      <c r="O6" s="15"/>
      <c r="P6" s="15"/>
      <c r="Q6" s="15"/>
      <c r="R6" s="15"/>
      <c r="S6" s="15"/>
      <c r="Z6" s="2"/>
      <c r="AE6" s="9">
        <v>3</v>
      </c>
      <c r="AF6" s="10" t="s">
        <v>18</v>
      </c>
      <c r="AG6" s="11">
        <v>360</v>
      </c>
      <c r="AH6" s="9">
        <v>3</v>
      </c>
      <c r="AI6" s="12" t="s">
        <v>19</v>
      </c>
      <c r="AJ6" s="11">
        <v>180</v>
      </c>
      <c r="AK6" s="9">
        <v>3</v>
      </c>
      <c r="AL6" s="12" t="s">
        <v>20</v>
      </c>
      <c r="AM6" s="11">
        <v>750</v>
      </c>
    </row>
    <row r="7" spans="1:40" ht="23.45" customHeight="1" x14ac:dyDescent="0.4">
      <c r="A7" s="302" t="s">
        <v>21</v>
      </c>
      <c r="B7" s="250"/>
      <c r="C7" s="250" t="s">
        <v>22</v>
      </c>
      <c r="D7" s="250" t="s">
        <v>23</v>
      </c>
      <c r="E7" s="250"/>
      <c r="F7" s="250"/>
      <c r="G7" s="250"/>
      <c r="H7" s="250"/>
      <c r="I7" s="248"/>
      <c r="J7" s="302" t="s">
        <v>24</v>
      </c>
      <c r="K7" s="250"/>
      <c r="L7" s="250"/>
      <c r="M7" s="250"/>
      <c r="N7" s="250"/>
      <c r="O7" s="250"/>
      <c r="P7" s="250"/>
      <c r="Q7" s="250"/>
      <c r="R7" s="250"/>
      <c r="S7" s="250"/>
      <c r="T7" s="250"/>
      <c r="U7" s="250"/>
      <c r="V7" s="250"/>
      <c r="W7" s="305"/>
      <c r="X7" s="302" t="s">
        <v>25</v>
      </c>
      <c r="Y7" s="250"/>
      <c r="Z7" s="250"/>
      <c r="AA7" s="250"/>
      <c r="AB7" s="250"/>
      <c r="AC7" s="305"/>
      <c r="AE7" s="9">
        <v>4</v>
      </c>
      <c r="AF7" s="10" t="s">
        <v>26</v>
      </c>
      <c r="AG7" s="11">
        <v>600</v>
      </c>
      <c r="AH7" s="9">
        <v>4</v>
      </c>
      <c r="AI7" s="12" t="s">
        <v>27</v>
      </c>
      <c r="AJ7" s="11">
        <v>180</v>
      </c>
      <c r="AK7" s="9">
        <v>4</v>
      </c>
      <c r="AL7" s="12" t="s">
        <v>28</v>
      </c>
      <c r="AM7" s="11">
        <v>750</v>
      </c>
    </row>
    <row r="8" spans="1:40" ht="23.45" customHeight="1" x14ac:dyDescent="0.4">
      <c r="A8" s="303"/>
      <c r="B8" s="304"/>
      <c r="C8" s="304"/>
      <c r="D8" s="304" t="s">
        <v>29</v>
      </c>
      <c r="E8" s="304"/>
      <c r="F8" s="319" t="s">
        <v>30</v>
      </c>
      <c r="G8" s="320"/>
      <c r="H8" s="304" t="s">
        <v>31</v>
      </c>
      <c r="I8" s="319"/>
      <c r="J8" s="303" t="s">
        <v>29</v>
      </c>
      <c r="K8" s="304"/>
      <c r="L8" s="304" t="s">
        <v>32</v>
      </c>
      <c r="M8" s="304"/>
      <c r="N8" s="304"/>
      <c r="O8" s="304"/>
      <c r="P8" s="304"/>
      <c r="Q8" s="304"/>
      <c r="R8" s="304"/>
      <c r="S8" s="319" t="s">
        <v>30</v>
      </c>
      <c r="T8" s="320"/>
      <c r="U8" s="17" t="s">
        <v>33</v>
      </c>
      <c r="V8" s="304" t="s">
        <v>31</v>
      </c>
      <c r="W8" s="318"/>
      <c r="X8" s="303" t="s">
        <v>29</v>
      </c>
      <c r="Y8" s="304"/>
      <c r="Z8" s="319" t="s">
        <v>30</v>
      </c>
      <c r="AA8" s="320"/>
      <c r="AB8" s="319" t="s">
        <v>31</v>
      </c>
      <c r="AC8" s="321"/>
      <c r="AD8" s="18"/>
      <c r="AE8" s="9">
        <v>5</v>
      </c>
      <c r="AF8" s="10" t="s">
        <v>34</v>
      </c>
      <c r="AG8" s="11">
        <v>120</v>
      </c>
      <c r="AH8" s="9">
        <v>5</v>
      </c>
      <c r="AI8" s="12" t="s">
        <v>35</v>
      </c>
      <c r="AJ8" s="11">
        <v>180</v>
      </c>
      <c r="AK8" s="9">
        <v>5</v>
      </c>
      <c r="AL8" s="12" t="s">
        <v>36</v>
      </c>
      <c r="AM8" s="11">
        <v>750</v>
      </c>
    </row>
    <row r="9" spans="1:40" s="3" customFormat="1" ht="23.45" customHeight="1" x14ac:dyDescent="0.4">
      <c r="A9" s="312">
        <v>45749</v>
      </c>
      <c r="B9" s="313"/>
      <c r="C9" s="19" t="str">
        <f>IF(A9="","",CHOOSE(WEEKDAY(A9),"日","月","火","水","木","金","土"))</f>
        <v>水</v>
      </c>
      <c r="D9" s="316"/>
      <c r="E9" s="317"/>
      <c r="F9" s="317"/>
      <c r="G9" s="317"/>
      <c r="H9" s="317"/>
      <c r="I9" s="317"/>
      <c r="J9" s="306"/>
      <c r="K9" s="307"/>
      <c r="L9" s="315"/>
      <c r="M9" s="315"/>
      <c r="N9" s="315"/>
      <c r="O9" s="315"/>
      <c r="P9" s="315"/>
      <c r="Q9" s="315"/>
      <c r="R9" s="315"/>
      <c r="S9" s="308"/>
      <c r="T9" s="309"/>
      <c r="U9" s="20">
        <f>IFERROR(VLOOKUP(L9,昼食品目,2,0),0)</f>
        <v>0</v>
      </c>
      <c r="V9" s="310">
        <f>IFERROR((S9*U9),"")</f>
        <v>0</v>
      </c>
      <c r="W9" s="311"/>
      <c r="X9" s="306">
        <v>0.70833333333333337</v>
      </c>
      <c r="Y9" s="307"/>
      <c r="Z9" s="308">
        <v>110</v>
      </c>
      <c r="AA9" s="309"/>
      <c r="AB9" s="310">
        <f>Z9*960</f>
        <v>105600</v>
      </c>
      <c r="AC9" s="311"/>
      <c r="AD9" s="2"/>
      <c r="AE9" s="9">
        <v>6</v>
      </c>
      <c r="AF9" s="10" t="s">
        <v>37</v>
      </c>
      <c r="AG9" s="11">
        <v>240</v>
      </c>
      <c r="AH9" s="9">
        <v>6</v>
      </c>
      <c r="AI9" s="12" t="s">
        <v>38</v>
      </c>
      <c r="AJ9" s="11">
        <v>180</v>
      </c>
      <c r="AK9" s="9">
        <v>6</v>
      </c>
      <c r="AL9" s="12" t="s">
        <v>39</v>
      </c>
      <c r="AM9" s="11">
        <v>750</v>
      </c>
    </row>
    <row r="10" spans="1:40" ht="23.45" customHeight="1" x14ac:dyDescent="0.4">
      <c r="A10" s="312">
        <v>45750</v>
      </c>
      <c r="B10" s="313"/>
      <c r="C10" s="19" t="str">
        <f>IF(A10="","",CHOOSE(WEEKDAY(A10),"日","月","火","水","木","金","土"))</f>
        <v>木</v>
      </c>
      <c r="D10" s="307">
        <v>0.29166666666666669</v>
      </c>
      <c r="E10" s="307"/>
      <c r="F10" s="308">
        <v>110</v>
      </c>
      <c r="G10" s="309"/>
      <c r="H10" s="310">
        <f>F10*600</f>
        <v>66000</v>
      </c>
      <c r="I10" s="314"/>
      <c r="J10" s="306">
        <v>0.45833333333333331</v>
      </c>
      <c r="K10" s="307"/>
      <c r="L10" s="315" t="s">
        <v>103</v>
      </c>
      <c r="M10" s="315"/>
      <c r="N10" s="315"/>
      <c r="O10" s="315"/>
      <c r="P10" s="315"/>
      <c r="Q10" s="315"/>
      <c r="R10" s="315"/>
      <c r="S10" s="308">
        <v>110</v>
      </c>
      <c r="T10" s="309"/>
      <c r="U10" s="20">
        <f>IFERROR(VLOOKUP(L10,昼食品目,2,0),0)</f>
        <v>650</v>
      </c>
      <c r="V10" s="310">
        <f t="shared" ref="V10:V11" si="0">IFERROR((S10*U10),"")</f>
        <v>71500</v>
      </c>
      <c r="W10" s="311"/>
      <c r="X10" s="306"/>
      <c r="Y10" s="307"/>
      <c r="Z10" s="308"/>
      <c r="AA10" s="309"/>
      <c r="AB10" s="310">
        <f>Z10*960</f>
        <v>0</v>
      </c>
      <c r="AC10" s="311"/>
      <c r="AD10" s="21"/>
      <c r="AE10" s="9">
        <v>7</v>
      </c>
      <c r="AF10" s="10" t="s">
        <v>40</v>
      </c>
      <c r="AG10" s="11">
        <v>-50</v>
      </c>
      <c r="AH10" s="9">
        <v>7</v>
      </c>
      <c r="AI10" s="12" t="s">
        <v>41</v>
      </c>
      <c r="AJ10" s="11">
        <v>400</v>
      </c>
      <c r="AK10" s="9">
        <v>7</v>
      </c>
      <c r="AL10" s="12" t="s">
        <v>42</v>
      </c>
      <c r="AM10" s="11">
        <v>750</v>
      </c>
    </row>
    <row r="11" spans="1:40" ht="23.45" customHeight="1" thickBot="1" x14ac:dyDescent="0.45">
      <c r="A11" s="289"/>
      <c r="B11" s="290"/>
      <c r="C11" s="22" t="str">
        <f t="shared" ref="C11" si="1">IF(A11="","",CHOOSE(WEEKDAY(A11),"日","月","火","水","木","金","土"))</f>
        <v/>
      </c>
      <c r="D11" s="291"/>
      <c r="E11" s="291"/>
      <c r="F11" s="292"/>
      <c r="G11" s="293"/>
      <c r="H11" s="294">
        <f>F11*600</f>
        <v>0</v>
      </c>
      <c r="I11" s="295"/>
      <c r="J11" s="296"/>
      <c r="K11" s="291"/>
      <c r="L11" s="297"/>
      <c r="M11" s="297"/>
      <c r="N11" s="297"/>
      <c r="O11" s="297"/>
      <c r="P11" s="297"/>
      <c r="Q11" s="297"/>
      <c r="R11" s="297"/>
      <c r="S11" s="292"/>
      <c r="T11" s="293"/>
      <c r="U11" s="23">
        <f>IFERROR(VLOOKUP(L11,昼食品目,2,0),0)</f>
        <v>0</v>
      </c>
      <c r="V11" s="294">
        <f t="shared" si="0"/>
        <v>0</v>
      </c>
      <c r="W11" s="298"/>
      <c r="X11" s="299" t="str">
        <f>IF(Z11="","",Z11+AA11)</f>
        <v/>
      </c>
      <c r="Y11" s="300"/>
      <c r="Z11" s="300"/>
      <c r="AA11" s="300"/>
      <c r="AB11" s="300"/>
      <c r="AC11" s="301"/>
      <c r="AD11" s="24"/>
      <c r="AE11" s="9">
        <v>8</v>
      </c>
      <c r="AF11" s="10"/>
      <c r="AG11" s="11"/>
      <c r="AH11" s="9">
        <v>8</v>
      </c>
      <c r="AI11" s="12" t="s">
        <v>43</v>
      </c>
      <c r="AJ11" s="11">
        <v>400</v>
      </c>
      <c r="AK11" s="9">
        <v>8</v>
      </c>
      <c r="AL11" s="12" t="s">
        <v>44</v>
      </c>
      <c r="AM11" s="11">
        <v>750</v>
      </c>
    </row>
    <row r="12" spans="1:40" ht="23.45" customHeight="1" thickTop="1" thickBot="1" x14ac:dyDescent="0.45">
      <c r="A12" s="279" t="s">
        <v>45</v>
      </c>
      <c r="B12" s="280"/>
      <c r="C12" s="280"/>
      <c r="D12" s="280"/>
      <c r="E12" s="280"/>
      <c r="F12" s="280"/>
      <c r="G12" s="280"/>
      <c r="H12" s="280"/>
      <c r="I12" s="280"/>
      <c r="J12" s="280"/>
      <c r="K12" s="280"/>
      <c r="L12" s="280"/>
      <c r="M12" s="280"/>
      <c r="N12" s="280"/>
      <c r="O12" s="280"/>
      <c r="P12" s="280"/>
      <c r="Q12" s="280"/>
      <c r="R12" s="280"/>
      <c r="S12" s="280"/>
      <c r="T12" s="280"/>
      <c r="U12" s="280"/>
      <c r="V12" s="280"/>
      <c r="W12" s="281"/>
      <c r="X12" s="282">
        <f>IFERROR((H10+H11+V9+V10+V11+AB9+AB10),0)</f>
        <v>243100</v>
      </c>
      <c r="Y12" s="283"/>
      <c r="Z12" s="283"/>
      <c r="AA12" s="283"/>
      <c r="AB12" s="283"/>
      <c r="AC12" s="284"/>
      <c r="AD12" s="25"/>
      <c r="AE12" s="9">
        <v>9</v>
      </c>
      <c r="AF12" s="10"/>
      <c r="AG12" s="11"/>
      <c r="AH12" s="9">
        <v>9</v>
      </c>
      <c r="AI12" s="12" t="s">
        <v>46</v>
      </c>
      <c r="AJ12" s="11">
        <v>400</v>
      </c>
      <c r="AK12" s="9">
        <v>9</v>
      </c>
      <c r="AL12" s="12" t="s">
        <v>47</v>
      </c>
      <c r="AM12" s="11">
        <v>750</v>
      </c>
    </row>
    <row r="13" spans="1:40" ht="23.45" customHeight="1" x14ac:dyDescent="0.4">
      <c r="A13" s="26"/>
      <c r="B13" s="27"/>
      <c r="C13" s="27"/>
      <c r="D13" s="28"/>
      <c r="E13" s="28"/>
      <c r="H13" s="29"/>
      <c r="I13" s="29"/>
      <c r="J13" s="28"/>
      <c r="K13" s="28"/>
      <c r="L13" s="28"/>
      <c r="O13" s="29"/>
      <c r="P13" s="29"/>
      <c r="Q13" s="29"/>
      <c r="R13" s="29"/>
      <c r="S13" s="29"/>
      <c r="T13" s="28"/>
      <c r="U13" s="28"/>
      <c r="X13" s="29"/>
      <c r="AD13" s="30"/>
      <c r="AE13" s="9">
        <v>10</v>
      </c>
      <c r="AF13" s="10"/>
      <c r="AG13" s="31"/>
      <c r="AH13" s="9">
        <v>10</v>
      </c>
      <c r="AI13" s="12" t="s">
        <v>48</v>
      </c>
      <c r="AJ13" s="11">
        <v>170</v>
      </c>
      <c r="AK13" s="9">
        <v>10</v>
      </c>
      <c r="AL13" s="12" t="s">
        <v>49</v>
      </c>
      <c r="AM13" s="11">
        <v>750</v>
      </c>
    </row>
    <row r="14" spans="1:40" ht="23.45" customHeight="1" thickBot="1" x14ac:dyDescent="0.45">
      <c r="A14" s="13" t="s">
        <v>50</v>
      </c>
      <c r="D14" s="32"/>
      <c r="E14" s="33"/>
      <c r="U14" s="13"/>
      <c r="Y14" s="34"/>
      <c r="Z14" s="34"/>
      <c r="AB14" s="35"/>
      <c r="AD14" s="36"/>
      <c r="AE14" s="9">
        <v>11</v>
      </c>
      <c r="AF14" s="10"/>
      <c r="AG14" s="31"/>
      <c r="AH14" s="9">
        <v>11</v>
      </c>
      <c r="AI14" s="12" t="s">
        <v>51</v>
      </c>
      <c r="AJ14" s="11">
        <v>170</v>
      </c>
      <c r="AK14" s="9">
        <v>11</v>
      </c>
      <c r="AL14" s="12" t="s">
        <v>52</v>
      </c>
      <c r="AM14" s="11">
        <v>750</v>
      </c>
    </row>
    <row r="15" spans="1:40" ht="23.45" customHeight="1" x14ac:dyDescent="0.4">
      <c r="A15" s="246" t="s">
        <v>21</v>
      </c>
      <c r="B15" s="247"/>
      <c r="C15" s="16" t="s">
        <v>22</v>
      </c>
      <c r="D15" s="248" t="s">
        <v>29</v>
      </c>
      <c r="E15" s="247"/>
      <c r="F15" s="248" t="s">
        <v>53</v>
      </c>
      <c r="G15" s="249"/>
      <c r="H15" s="249"/>
      <c r="I15" s="249"/>
      <c r="J15" s="249"/>
      <c r="K15" s="249"/>
      <c r="L15" s="249"/>
      <c r="M15" s="249"/>
      <c r="N15" s="249"/>
      <c r="O15" s="249"/>
      <c r="P15" s="247"/>
      <c r="Q15" s="250" t="s">
        <v>30</v>
      </c>
      <c r="R15" s="250"/>
      <c r="S15" s="250"/>
      <c r="T15" s="250" t="s">
        <v>54</v>
      </c>
      <c r="U15" s="250"/>
      <c r="V15" s="250"/>
      <c r="W15" s="285" t="s">
        <v>55</v>
      </c>
      <c r="X15" s="286"/>
      <c r="Y15" s="287"/>
      <c r="Z15" s="248" t="s">
        <v>56</v>
      </c>
      <c r="AA15" s="249"/>
      <c r="AB15" s="249"/>
      <c r="AC15" s="288"/>
      <c r="AD15" s="37"/>
      <c r="AE15" s="9">
        <v>12</v>
      </c>
      <c r="AF15" s="10"/>
      <c r="AG15" s="31"/>
      <c r="AH15" s="9">
        <v>12</v>
      </c>
      <c r="AI15" s="12" t="s">
        <v>57</v>
      </c>
      <c r="AJ15" s="11">
        <v>170</v>
      </c>
      <c r="AK15" s="9">
        <v>12</v>
      </c>
      <c r="AL15" s="12" t="s">
        <v>58</v>
      </c>
      <c r="AM15" s="11">
        <v>750</v>
      </c>
    </row>
    <row r="16" spans="1:40" ht="23.45" customHeight="1" x14ac:dyDescent="0.4">
      <c r="A16" s="226">
        <v>45749</v>
      </c>
      <c r="B16" s="227"/>
      <c r="C16" s="19" t="str">
        <f>IF(A16="","",CHOOSE(WEEKDAY(A16),"日","月","火","水","木","金","土"))</f>
        <v>水</v>
      </c>
      <c r="D16" s="228">
        <v>0.41666666666666669</v>
      </c>
      <c r="E16" s="229"/>
      <c r="F16" s="274" t="s">
        <v>9</v>
      </c>
      <c r="G16" s="275"/>
      <c r="H16" s="275"/>
      <c r="I16" s="275"/>
      <c r="J16" s="275"/>
      <c r="K16" s="275"/>
      <c r="L16" s="275"/>
      <c r="M16" s="275"/>
      <c r="N16" s="275"/>
      <c r="O16" s="275"/>
      <c r="P16" s="276"/>
      <c r="Q16" s="277">
        <v>110</v>
      </c>
      <c r="R16" s="277"/>
      <c r="S16" s="277"/>
      <c r="T16" s="278">
        <f>IFERROR(VLOOKUP(F16,野外炊事,2,0),0)</f>
        <v>600</v>
      </c>
      <c r="U16" s="278"/>
      <c r="V16" s="278"/>
      <c r="W16" s="271">
        <f>IF(ISBLANK(F16),0,Q16*T16)</f>
        <v>66000</v>
      </c>
      <c r="X16" s="272"/>
      <c r="Y16" s="273"/>
      <c r="Z16" s="38">
        <v>6</v>
      </c>
      <c r="AA16" s="39" t="s">
        <v>59</v>
      </c>
      <c r="AB16" s="38">
        <v>15</v>
      </c>
      <c r="AC16" s="40" t="s">
        <v>60</v>
      </c>
      <c r="AE16" s="9">
        <v>13</v>
      </c>
      <c r="AF16" s="10"/>
      <c r="AG16" s="31"/>
      <c r="AH16" s="9">
        <v>13</v>
      </c>
      <c r="AI16" s="12" t="s">
        <v>61</v>
      </c>
      <c r="AJ16" s="11">
        <v>170</v>
      </c>
      <c r="AK16" s="9">
        <v>13</v>
      </c>
      <c r="AL16" s="12" t="s">
        <v>62</v>
      </c>
      <c r="AM16" s="11">
        <v>750</v>
      </c>
    </row>
    <row r="17" spans="1:41" ht="23.45" customHeight="1" x14ac:dyDescent="0.4">
      <c r="A17" s="226"/>
      <c r="B17" s="227"/>
      <c r="C17" s="19" t="str">
        <f t="shared" ref="C17:C19" si="2">IF(A17="","",CHOOSE(WEEKDAY(A17),"日","月","火","水","木","金","土"))</f>
        <v/>
      </c>
      <c r="D17" s="228"/>
      <c r="E17" s="229"/>
      <c r="F17" s="274" t="s">
        <v>40</v>
      </c>
      <c r="G17" s="275"/>
      <c r="H17" s="275"/>
      <c r="I17" s="275"/>
      <c r="J17" s="275"/>
      <c r="K17" s="275"/>
      <c r="L17" s="275"/>
      <c r="M17" s="275"/>
      <c r="N17" s="275"/>
      <c r="O17" s="275"/>
      <c r="P17" s="276"/>
      <c r="Q17" s="277">
        <v>110</v>
      </c>
      <c r="R17" s="277"/>
      <c r="S17" s="277"/>
      <c r="T17" s="278">
        <f>IFERROR(VLOOKUP(F17,野外炊事,2,0),0)</f>
        <v>-50</v>
      </c>
      <c r="U17" s="278"/>
      <c r="V17" s="278"/>
      <c r="W17" s="271">
        <f>IF(ISBLANK(F17),0,Q17*T17)</f>
        <v>-5500</v>
      </c>
      <c r="X17" s="272"/>
      <c r="Y17" s="273"/>
      <c r="Z17" s="41">
        <v>5</v>
      </c>
      <c r="AA17" s="42" t="s">
        <v>59</v>
      </c>
      <c r="AB17" s="41">
        <v>4</v>
      </c>
      <c r="AC17" s="43" t="s">
        <v>60</v>
      </c>
      <c r="AE17" s="9">
        <v>14</v>
      </c>
      <c r="AF17" s="10"/>
      <c r="AG17" s="31"/>
      <c r="AH17" s="9">
        <v>14</v>
      </c>
      <c r="AI17" s="12" t="s">
        <v>63</v>
      </c>
      <c r="AJ17" s="11">
        <v>170</v>
      </c>
      <c r="AK17" s="9">
        <v>14</v>
      </c>
      <c r="AL17" s="12" t="s">
        <v>64</v>
      </c>
      <c r="AM17" s="11">
        <v>650</v>
      </c>
    </row>
    <row r="18" spans="1:41" ht="23.45" customHeight="1" x14ac:dyDescent="0.4">
      <c r="A18" s="226"/>
      <c r="B18" s="227"/>
      <c r="C18" s="19" t="str">
        <f t="shared" si="2"/>
        <v/>
      </c>
      <c r="D18" s="228"/>
      <c r="E18" s="229"/>
      <c r="F18" s="274"/>
      <c r="G18" s="275"/>
      <c r="H18" s="275"/>
      <c r="I18" s="275"/>
      <c r="J18" s="275"/>
      <c r="K18" s="275"/>
      <c r="L18" s="275"/>
      <c r="M18" s="275"/>
      <c r="N18" s="275"/>
      <c r="O18" s="275"/>
      <c r="P18" s="276"/>
      <c r="Q18" s="277"/>
      <c r="R18" s="277"/>
      <c r="S18" s="277"/>
      <c r="T18" s="278">
        <f>IFERROR(VLOOKUP(F18,野外炊事,2,0),0)</f>
        <v>0</v>
      </c>
      <c r="U18" s="278"/>
      <c r="V18" s="278"/>
      <c r="W18" s="271">
        <f>IF(ISBLANK(F18),0,Q18*T18)</f>
        <v>0</v>
      </c>
      <c r="X18" s="272"/>
      <c r="Y18" s="273"/>
      <c r="Z18" s="44"/>
      <c r="AA18" s="45" t="s">
        <v>59</v>
      </c>
      <c r="AB18" s="44"/>
      <c r="AC18" s="46" t="s">
        <v>60</v>
      </c>
      <c r="AE18" s="9">
        <v>15</v>
      </c>
      <c r="AF18" s="10"/>
      <c r="AG18" s="31"/>
      <c r="AH18" s="9">
        <v>15</v>
      </c>
      <c r="AI18" s="12" t="s">
        <v>65</v>
      </c>
      <c r="AJ18" s="11">
        <v>170</v>
      </c>
      <c r="AK18" s="9">
        <v>15</v>
      </c>
      <c r="AL18" s="12" t="s">
        <v>66</v>
      </c>
      <c r="AM18" s="11">
        <v>650</v>
      </c>
      <c r="AO18" s="11">
        <v>650</v>
      </c>
    </row>
    <row r="19" spans="1:41" ht="23.45" customHeight="1" thickBot="1" x14ac:dyDescent="0.45">
      <c r="A19" s="262"/>
      <c r="B19" s="263"/>
      <c r="C19" s="22" t="str">
        <f t="shared" si="2"/>
        <v/>
      </c>
      <c r="D19" s="264"/>
      <c r="E19" s="265"/>
      <c r="F19" s="266"/>
      <c r="G19" s="267"/>
      <c r="H19" s="267"/>
      <c r="I19" s="267"/>
      <c r="J19" s="267"/>
      <c r="K19" s="267"/>
      <c r="L19" s="267"/>
      <c r="M19" s="267"/>
      <c r="N19" s="267"/>
      <c r="O19" s="267"/>
      <c r="P19" s="268"/>
      <c r="Q19" s="269"/>
      <c r="R19" s="269"/>
      <c r="S19" s="269"/>
      <c r="T19" s="270">
        <f>IFERROR(VLOOKUP(F19,野外炊事,2,0),0)</f>
        <v>0</v>
      </c>
      <c r="U19" s="270"/>
      <c r="V19" s="270"/>
      <c r="W19" s="271">
        <f>IF(ISBLANK(F19),0,Q19*T19)</f>
        <v>0</v>
      </c>
      <c r="X19" s="272"/>
      <c r="Y19" s="273"/>
      <c r="Z19" s="47"/>
      <c r="AA19" s="48" t="s">
        <v>59</v>
      </c>
      <c r="AB19" s="47"/>
      <c r="AC19" s="49" t="s">
        <v>60</v>
      </c>
      <c r="AE19" s="9">
        <v>16</v>
      </c>
      <c r="AF19" s="10"/>
      <c r="AG19" s="50"/>
      <c r="AH19" s="9">
        <v>16</v>
      </c>
      <c r="AI19" s="12" t="s">
        <v>67</v>
      </c>
      <c r="AJ19" s="11">
        <v>170</v>
      </c>
      <c r="AK19" s="9">
        <v>16</v>
      </c>
      <c r="AL19" s="12" t="s">
        <v>68</v>
      </c>
      <c r="AM19" s="11">
        <v>650</v>
      </c>
    </row>
    <row r="20" spans="1:41" ht="23.45" customHeight="1" thickTop="1" thickBot="1" x14ac:dyDescent="0.45">
      <c r="A20" s="239" t="s">
        <v>45</v>
      </c>
      <c r="B20" s="240"/>
      <c r="C20" s="240"/>
      <c r="D20" s="240"/>
      <c r="E20" s="240"/>
      <c r="F20" s="240"/>
      <c r="G20" s="240"/>
      <c r="H20" s="240"/>
      <c r="I20" s="240"/>
      <c r="J20" s="240"/>
      <c r="K20" s="240"/>
      <c r="L20" s="240"/>
      <c r="M20" s="240"/>
      <c r="N20" s="240"/>
      <c r="O20" s="240"/>
      <c r="P20" s="240"/>
      <c r="Q20" s="240"/>
      <c r="R20" s="240"/>
      <c r="S20" s="240"/>
      <c r="T20" s="206">
        <f>IFERROR((W16+W17+W18+W19),0)</f>
        <v>60500</v>
      </c>
      <c r="U20" s="207"/>
      <c r="V20" s="207"/>
      <c r="W20" s="207"/>
      <c r="X20" s="207"/>
      <c r="Y20" s="241"/>
      <c r="Z20" s="242" t="s">
        <v>69</v>
      </c>
      <c r="AA20" s="243"/>
      <c r="AB20" s="244">
        <f>IF(Z16="","",(Z16*AB16)+(Z17*AB17)+(Z18*AB18)+(Z19*AB19))</f>
        <v>110</v>
      </c>
      <c r="AC20" s="245"/>
      <c r="AD20" s="51"/>
      <c r="AE20" s="9">
        <v>17</v>
      </c>
      <c r="AF20" s="10"/>
      <c r="AG20" s="52"/>
      <c r="AH20" s="9">
        <v>17</v>
      </c>
      <c r="AI20" s="12" t="s">
        <v>70</v>
      </c>
      <c r="AJ20" s="11">
        <v>170</v>
      </c>
      <c r="AK20" s="9">
        <v>17</v>
      </c>
      <c r="AL20" s="12" t="s">
        <v>71</v>
      </c>
      <c r="AM20" s="11">
        <v>650</v>
      </c>
    </row>
    <row r="21" spans="1:41" ht="23.45" customHeight="1" thickBot="1" x14ac:dyDescent="0.2">
      <c r="V21" s="53" t="s">
        <v>72</v>
      </c>
      <c r="W21" s="54"/>
      <c r="X21" s="35"/>
      <c r="Y21" s="35"/>
      <c r="Z21" s="35"/>
      <c r="AA21" s="35"/>
      <c r="AB21" s="35"/>
      <c r="AD21" s="51"/>
      <c r="AE21" s="9">
        <v>18</v>
      </c>
      <c r="AF21" s="10"/>
      <c r="AG21" s="52"/>
      <c r="AH21" s="9">
        <v>18</v>
      </c>
      <c r="AI21" s="12" t="s">
        <v>73</v>
      </c>
      <c r="AJ21" s="11">
        <v>130</v>
      </c>
      <c r="AK21" s="9">
        <v>18</v>
      </c>
      <c r="AL21" s="12" t="s">
        <v>74</v>
      </c>
      <c r="AM21" s="11">
        <v>650</v>
      </c>
    </row>
    <row r="22" spans="1:41" ht="23.45" customHeight="1" x14ac:dyDescent="0.4">
      <c r="A22" s="246" t="s">
        <v>21</v>
      </c>
      <c r="B22" s="247"/>
      <c r="C22" s="55" t="s">
        <v>22</v>
      </c>
      <c r="D22" s="248" t="s">
        <v>29</v>
      </c>
      <c r="E22" s="247"/>
      <c r="F22" s="248" t="s">
        <v>53</v>
      </c>
      <c r="G22" s="249"/>
      <c r="H22" s="249"/>
      <c r="I22" s="249"/>
      <c r="J22" s="249"/>
      <c r="K22" s="249"/>
      <c r="L22" s="247"/>
      <c r="M22" s="250" t="s">
        <v>30</v>
      </c>
      <c r="N22" s="250"/>
      <c r="O22" s="250" t="s">
        <v>54</v>
      </c>
      <c r="P22" s="250"/>
      <c r="Q22" s="250"/>
      <c r="R22" s="251" t="s">
        <v>55</v>
      </c>
      <c r="S22" s="251"/>
      <c r="T22" s="251"/>
      <c r="U22" s="252"/>
      <c r="V22" s="253" t="s">
        <v>104</v>
      </c>
      <c r="W22" s="254"/>
      <c r="X22" s="254"/>
      <c r="Y22" s="254"/>
      <c r="Z22" s="254"/>
      <c r="AA22" s="254"/>
      <c r="AB22" s="254"/>
      <c r="AC22" s="255"/>
      <c r="AD22" s="51"/>
      <c r="AE22" s="9">
        <v>19</v>
      </c>
      <c r="AF22" s="10"/>
      <c r="AG22" s="52"/>
      <c r="AH22" s="9">
        <v>19</v>
      </c>
      <c r="AI22" s="12" t="s">
        <v>76</v>
      </c>
      <c r="AJ22" s="11">
        <v>130</v>
      </c>
      <c r="AK22" s="9">
        <v>19</v>
      </c>
      <c r="AL22" s="12"/>
      <c r="AM22" s="11">
        <v>0</v>
      </c>
    </row>
    <row r="23" spans="1:41" ht="23.45" customHeight="1" x14ac:dyDescent="0.4">
      <c r="A23" s="226">
        <v>45749</v>
      </c>
      <c r="B23" s="227"/>
      <c r="C23" s="19" t="str">
        <f>IF(A23="","",CHOOSE(WEEKDAY(A23),"日","月","火","水","木","金","土"))</f>
        <v>水</v>
      </c>
      <c r="D23" s="228">
        <v>0.41666666666666669</v>
      </c>
      <c r="E23" s="229"/>
      <c r="F23" s="230" t="s">
        <v>78</v>
      </c>
      <c r="G23" s="231"/>
      <c r="H23" s="231"/>
      <c r="I23" s="231"/>
      <c r="J23" s="231"/>
      <c r="K23" s="231"/>
      <c r="L23" s="232"/>
      <c r="M23" s="233">
        <v>110</v>
      </c>
      <c r="N23" s="233"/>
      <c r="O23" s="234">
        <f t="shared" ref="O23:O31" si="3">IFERROR(VLOOKUP(F23,アラカルト,2,0),0)</f>
        <v>200</v>
      </c>
      <c r="P23" s="234"/>
      <c r="Q23" s="234"/>
      <c r="R23" s="198">
        <f>IFERROR(IF(ISBLANK(#REF!),"",M23*O23),0)</f>
        <v>22000</v>
      </c>
      <c r="S23" s="198"/>
      <c r="T23" s="198"/>
      <c r="U23" s="199"/>
      <c r="V23" s="256"/>
      <c r="W23" s="257"/>
      <c r="X23" s="257"/>
      <c r="Y23" s="257"/>
      <c r="Z23" s="257"/>
      <c r="AA23" s="257"/>
      <c r="AB23" s="257"/>
      <c r="AC23" s="258"/>
      <c r="AD23" s="51"/>
      <c r="AE23" s="56"/>
      <c r="AF23" s="56"/>
      <c r="AG23" s="56"/>
      <c r="AH23" s="9">
        <v>20</v>
      </c>
      <c r="AI23" s="12" t="s">
        <v>77</v>
      </c>
      <c r="AJ23" s="11">
        <v>130</v>
      </c>
      <c r="AK23" s="57"/>
    </row>
    <row r="24" spans="1:41" ht="23.45" customHeight="1" x14ac:dyDescent="0.4">
      <c r="A24" s="226">
        <v>45749</v>
      </c>
      <c r="B24" s="227"/>
      <c r="C24" s="19" t="str">
        <f t="shared" ref="C24:C31" si="4">IF(A24="","",CHOOSE(WEEKDAY(A24),"日","月","火","水","木","金","土"))</f>
        <v>水</v>
      </c>
      <c r="D24" s="228">
        <v>0.70833333333333337</v>
      </c>
      <c r="E24" s="229"/>
      <c r="F24" s="230" t="s">
        <v>82</v>
      </c>
      <c r="G24" s="231"/>
      <c r="H24" s="231"/>
      <c r="I24" s="231"/>
      <c r="J24" s="231"/>
      <c r="K24" s="231"/>
      <c r="L24" s="232"/>
      <c r="M24" s="233">
        <v>110</v>
      </c>
      <c r="N24" s="233"/>
      <c r="O24" s="234">
        <f t="shared" si="3"/>
        <v>190</v>
      </c>
      <c r="P24" s="234"/>
      <c r="Q24" s="234"/>
      <c r="R24" s="198">
        <f>IFERROR(IF(ISBLANK(#REF!),"",M24*O24),0)</f>
        <v>20900</v>
      </c>
      <c r="S24" s="198"/>
      <c r="T24" s="198"/>
      <c r="U24" s="199"/>
      <c r="V24" s="256"/>
      <c r="W24" s="257"/>
      <c r="X24" s="257"/>
      <c r="Y24" s="257"/>
      <c r="Z24" s="257"/>
      <c r="AA24" s="257"/>
      <c r="AB24" s="257"/>
      <c r="AC24" s="258"/>
      <c r="AD24" s="58"/>
      <c r="AE24" s="56"/>
      <c r="AF24" s="56"/>
      <c r="AG24" s="56"/>
      <c r="AH24" s="9">
        <v>21</v>
      </c>
      <c r="AI24" s="12" t="s">
        <v>78</v>
      </c>
      <c r="AJ24" s="11">
        <v>200</v>
      </c>
      <c r="AK24" s="57"/>
    </row>
    <row r="25" spans="1:41" ht="23.45" customHeight="1" x14ac:dyDescent="0.4">
      <c r="A25" s="226">
        <v>45749</v>
      </c>
      <c r="B25" s="227"/>
      <c r="C25" s="19" t="str">
        <f t="shared" si="4"/>
        <v>水</v>
      </c>
      <c r="D25" s="228">
        <v>0.70833333333333337</v>
      </c>
      <c r="E25" s="229"/>
      <c r="F25" s="230" t="s">
        <v>105</v>
      </c>
      <c r="G25" s="231"/>
      <c r="H25" s="231"/>
      <c r="I25" s="231"/>
      <c r="J25" s="231"/>
      <c r="K25" s="231"/>
      <c r="L25" s="232"/>
      <c r="M25" s="233">
        <v>110</v>
      </c>
      <c r="N25" s="233"/>
      <c r="O25" s="234">
        <f t="shared" si="3"/>
        <v>170</v>
      </c>
      <c r="P25" s="234"/>
      <c r="Q25" s="234"/>
      <c r="R25" s="198">
        <f>IFERROR(IF(ISBLANK(#REF!),"",M25*O25),0)</f>
        <v>18700</v>
      </c>
      <c r="S25" s="198"/>
      <c r="T25" s="198"/>
      <c r="U25" s="199"/>
      <c r="V25" s="256"/>
      <c r="W25" s="257"/>
      <c r="X25" s="257"/>
      <c r="Y25" s="257"/>
      <c r="Z25" s="257"/>
      <c r="AA25" s="257"/>
      <c r="AB25" s="257"/>
      <c r="AC25" s="258"/>
      <c r="AD25" s="58"/>
      <c r="AE25" s="56"/>
      <c r="AF25" s="56"/>
      <c r="AG25" s="56"/>
      <c r="AH25" s="9">
        <v>22</v>
      </c>
      <c r="AI25" s="12" t="s">
        <v>79</v>
      </c>
      <c r="AJ25" s="11">
        <v>220</v>
      </c>
      <c r="AK25" s="57"/>
    </row>
    <row r="26" spans="1:41" ht="23.45" customHeight="1" x14ac:dyDescent="0.4">
      <c r="A26" s="226"/>
      <c r="B26" s="227"/>
      <c r="C26" s="19" t="str">
        <f t="shared" si="4"/>
        <v/>
      </c>
      <c r="D26" s="228"/>
      <c r="E26" s="229"/>
      <c r="F26" s="230"/>
      <c r="G26" s="231"/>
      <c r="H26" s="231"/>
      <c r="I26" s="231"/>
      <c r="J26" s="231"/>
      <c r="K26" s="231"/>
      <c r="L26" s="232"/>
      <c r="M26" s="233"/>
      <c r="N26" s="233"/>
      <c r="O26" s="234">
        <f t="shared" si="3"/>
        <v>0</v>
      </c>
      <c r="P26" s="234"/>
      <c r="Q26" s="234"/>
      <c r="R26" s="198">
        <f>IFERROR(IF(ISBLANK(#REF!),"",M26*O26),0)</f>
        <v>0</v>
      </c>
      <c r="S26" s="198"/>
      <c r="T26" s="198"/>
      <c r="U26" s="199"/>
      <c r="V26" s="256"/>
      <c r="W26" s="257"/>
      <c r="X26" s="257"/>
      <c r="Y26" s="257"/>
      <c r="Z26" s="257"/>
      <c r="AA26" s="257"/>
      <c r="AB26" s="257"/>
      <c r="AC26" s="258"/>
      <c r="AG26" s="59"/>
      <c r="AH26" s="60">
        <v>23</v>
      </c>
      <c r="AI26" s="12" t="s">
        <v>80</v>
      </c>
      <c r="AJ26" s="11">
        <v>200</v>
      </c>
      <c r="AK26" s="57"/>
    </row>
    <row r="27" spans="1:41" ht="23.45" customHeight="1" x14ac:dyDescent="0.4">
      <c r="A27" s="226"/>
      <c r="B27" s="227"/>
      <c r="C27" s="19" t="str">
        <f t="shared" si="4"/>
        <v/>
      </c>
      <c r="D27" s="228"/>
      <c r="E27" s="229"/>
      <c r="F27" s="230"/>
      <c r="G27" s="231"/>
      <c r="H27" s="231"/>
      <c r="I27" s="231"/>
      <c r="J27" s="231"/>
      <c r="K27" s="231"/>
      <c r="L27" s="232"/>
      <c r="M27" s="233"/>
      <c r="N27" s="233"/>
      <c r="O27" s="234">
        <f t="shared" si="3"/>
        <v>0</v>
      </c>
      <c r="P27" s="234"/>
      <c r="Q27" s="234"/>
      <c r="R27" s="198">
        <f>IFERROR(IF(ISBLANK(#REF!),"",M27*O27),0)</f>
        <v>0</v>
      </c>
      <c r="S27" s="198"/>
      <c r="T27" s="198"/>
      <c r="U27" s="199"/>
      <c r="V27" s="256"/>
      <c r="W27" s="257"/>
      <c r="X27" s="257"/>
      <c r="Y27" s="257"/>
      <c r="Z27" s="257"/>
      <c r="AA27" s="257"/>
      <c r="AB27" s="257"/>
      <c r="AC27" s="258"/>
      <c r="AD27" s="61"/>
      <c r="AE27" s="62"/>
      <c r="AF27" s="62"/>
      <c r="AG27" s="62"/>
      <c r="AH27" s="60">
        <v>24</v>
      </c>
      <c r="AI27" s="12" t="s">
        <v>81</v>
      </c>
      <c r="AJ27" s="11">
        <v>90</v>
      </c>
      <c r="AK27" s="57"/>
    </row>
    <row r="28" spans="1:41" ht="23.45" customHeight="1" x14ac:dyDescent="0.4">
      <c r="A28" s="226"/>
      <c r="B28" s="227"/>
      <c r="C28" s="19" t="str">
        <f t="shared" si="4"/>
        <v/>
      </c>
      <c r="D28" s="228"/>
      <c r="E28" s="229"/>
      <c r="F28" s="230"/>
      <c r="G28" s="231"/>
      <c r="H28" s="231"/>
      <c r="I28" s="231"/>
      <c r="J28" s="231"/>
      <c r="K28" s="231"/>
      <c r="L28" s="232"/>
      <c r="M28" s="233"/>
      <c r="N28" s="233"/>
      <c r="O28" s="234">
        <f t="shared" si="3"/>
        <v>0</v>
      </c>
      <c r="P28" s="234"/>
      <c r="Q28" s="234"/>
      <c r="R28" s="198">
        <f>IFERROR(IF(ISBLANK(#REF!),"",M28*O28),0)</f>
        <v>0</v>
      </c>
      <c r="S28" s="198"/>
      <c r="T28" s="198"/>
      <c r="U28" s="199"/>
      <c r="V28" s="256"/>
      <c r="W28" s="257"/>
      <c r="X28" s="257"/>
      <c r="Y28" s="257"/>
      <c r="Z28" s="257"/>
      <c r="AA28" s="257"/>
      <c r="AB28" s="257"/>
      <c r="AC28" s="258"/>
      <c r="AH28" s="60">
        <v>25</v>
      </c>
      <c r="AI28" s="12" t="s">
        <v>82</v>
      </c>
      <c r="AJ28" s="11">
        <v>190</v>
      </c>
      <c r="AK28" s="57"/>
    </row>
    <row r="29" spans="1:41" ht="23.45" customHeight="1" x14ac:dyDescent="0.4">
      <c r="A29" s="226"/>
      <c r="B29" s="227"/>
      <c r="C29" s="19" t="str">
        <f t="shared" si="4"/>
        <v/>
      </c>
      <c r="D29" s="228"/>
      <c r="E29" s="229"/>
      <c r="F29" s="230"/>
      <c r="G29" s="231"/>
      <c r="H29" s="231"/>
      <c r="I29" s="231"/>
      <c r="J29" s="231"/>
      <c r="K29" s="231"/>
      <c r="L29" s="232"/>
      <c r="M29" s="233"/>
      <c r="N29" s="233"/>
      <c r="O29" s="234">
        <f t="shared" si="3"/>
        <v>0</v>
      </c>
      <c r="P29" s="234"/>
      <c r="Q29" s="234"/>
      <c r="R29" s="198">
        <f>IFERROR(IF(ISBLANK(#REF!),"",M29*O29),0)</f>
        <v>0</v>
      </c>
      <c r="S29" s="198"/>
      <c r="T29" s="198"/>
      <c r="U29" s="199"/>
      <c r="V29" s="256"/>
      <c r="W29" s="257"/>
      <c r="X29" s="257"/>
      <c r="Y29" s="257"/>
      <c r="Z29" s="257"/>
      <c r="AA29" s="257"/>
      <c r="AB29" s="257"/>
      <c r="AC29" s="258"/>
      <c r="AD29" s="63"/>
      <c r="AE29" s="64"/>
      <c r="AF29" s="64"/>
      <c r="AG29" s="64"/>
      <c r="AH29" s="60">
        <v>26</v>
      </c>
      <c r="AI29" s="12" t="s">
        <v>83</v>
      </c>
      <c r="AJ29" s="11">
        <v>150</v>
      </c>
      <c r="AK29" s="57"/>
    </row>
    <row r="30" spans="1:41" ht="23.45" customHeight="1" x14ac:dyDescent="0.4">
      <c r="A30" s="226"/>
      <c r="B30" s="227"/>
      <c r="C30" s="19" t="str">
        <f t="shared" si="4"/>
        <v/>
      </c>
      <c r="D30" s="228"/>
      <c r="E30" s="229"/>
      <c r="F30" s="230"/>
      <c r="G30" s="231"/>
      <c r="H30" s="231"/>
      <c r="I30" s="231"/>
      <c r="J30" s="231"/>
      <c r="K30" s="231"/>
      <c r="L30" s="232"/>
      <c r="M30" s="233"/>
      <c r="N30" s="233"/>
      <c r="O30" s="234">
        <f t="shared" si="3"/>
        <v>0</v>
      </c>
      <c r="P30" s="234"/>
      <c r="Q30" s="234"/>
      <c r="R30" s="198">
        <f>IFERROR(IF(ISBLANK(#REF!),"",M30*O30),0)</f>
        <v>0</v>
      </c>
      <c r="S30" s="198"/>
      <c r="T30" s="198"/>
      <c r="U30" s="199"/>
      <c r="V30" s="256"/>
      <c r="W30" s="257"/>
      <c r="X30" s="257"/>
      <c r="Y30" s="257"/>
      <c r="Z30" s="257"/>
      <c r="AA30" s="257"/>
      <c r="AB30" s="257"/>
      <c r="AC30" s="258"/>
      <c r="AD30" s="65"/>
      <c r="AE30" s="66"/>
      <c r="AF30" s="66"/>
      <c r="AG30" s="66"/>
      <c r="AH30" s="60">
        <v>27</v>
      </c>
      <c r="AI30" s="12"/>
      <c r="AJ30" s="11">
        <v>0</v>
      </c>
      <c r="AK30" s="57"/>
    </row>
    <row r="31" spans="1:41" ht="23.45" customHeight="1" thickBot="1" x14ac:dyDescent="0.45">
      <c r="A31" s="226"/>
      <c r="B31" s="227"/>
      <c r="C31" s="22" t="str">
        <f t="shared" si="4"/>
        <v/>
      </c>
      <c r="D31" s="228"/>
      <c r="E31" s="229"/>
      <c r="F31" s="235"/>
      <c r="G31" s="236"/>
      <c r="H31" s="236"/>
      <c r="I31" s="236"/>
      <c r="J31" s="236"/>
      <c r="K31" s="236"/>
      <c r="L31" s="237"/>
      <c r="M31" s="238"/>
      <c r="N31" s="238"/>
      <c r="O31" s="197">
        <f t="shared" si="3"/>
        <v>0</v>
      </c>
      <c r="P31" s="197"/>
      <c r="Q31" s="197"/>
      <c r="R31" s="198">
        <f>IFERROR(IF(ISBLANK(#REF!),"",M31*O31),0)</f>
        <v>0</v>
      </c>
      <c r="S31" s="198"/>
      <c r="T31" s="198"/>
      <c r="U31" s="199"/>
      <c r="V31" s="256"/>
      <c r="W31" s="257"/>
      <c r="X31" s="257"/>
      <c r="Y31" s="257"/>
      <c r="Z31" s="257"/>
      <c r="AA31" s="257"/>
      <c r="AB31" s="257"/>
      <c r="AC31" s="258"/>
      <c r="AD31" s="65"/>
      <c r="AE31" s="66"/>
      <c r="AF31" s="66"/>
      <c r="AG31" s="66"/>
      <c r="AH31" s="60">
        <v>28</v>
      </c>
      <c r="AI31" s="67"/>
      <c r="AJ31" s="68"/>
      <c r="AK31" s="69"/>
    </row>
    <row r="32" spans="1:41" ht="23.45" customHeight="1" thickTop="1" thickBot="1" x14ac:dyDescent="0.45">
      <c r="A32" s="204" t="s">
        <v>45</v>
      </c>
      <c r="B32" s="205"/>
      <c r="C32" s="205"/>
      <c r="D32" s="205"/>
      <c r="E32" s="205"/>
      <c r="F32" s="205"/>
      <c r="G32" s="205"/>
      <c r="H32" s="205"/>
      <c r="I32" s="205"/>
      <c r="J32" s="205"/>
      <c r="K32" s="205"/>
      <c r="L32" s="205"/>
      <c r="M32" s="205"/>
      <c r="N32" s="205"/>
      <c r="O32" s="205"/>
      <c r="P32" s="205"/>
      <c r="Q32" s="206">
        <f>IFERROR((R23+R24+R25+R26+R27+R28+R29+R30+R31),0)</f>
        <v>61600</v>
      </c>
      <c r="R32" s="207"/>
      <c r="S32" s="207"/>
      <c r="T32" s="207"/>
      <c r="U32" s="208"/>
      <c r="V32" s="259"/>
      <c r="W32" s="260"/>
      <c r="X32" s="260"/>
      <c r="Y32" s="260"/>
      <c r="Z32" s="260"/>
      <c r="AA32" s="260"/>
      <c r="AB32" s="260"/>
      <c r="AC32" s="261"/>
      <c r="AD32" s="65"/>
      <c r="AE32" s="66"/>
      <c r="AF32" s="66"/>
      <c r="AG32" s="66"/>
      <c r="AH32" s="60">
        <v>29</v>
      </c>
      <c r="AI32" s="67"/>
      <c r="AJ32" s="68"/>
      <c r="AK32" s="69"/>
    </row>
    <row r="33" spans="1:39" ht="23.45" customHeight="1" x14ac:dyDescent="0.4">
      <c r="C33" s="70"/>
      <c r="D33" s="70"/>
      <c r="E33" s="70"/>
      <c r="F33" s="70"/>
      <c r="G33" s="70"/>
      <c r="H33" s="70"/>
      <c r="I33" s="71"/>
      <c r="J33" s="71"/>
      <c r="K33" s="71"/>
      <c r="L33" s="71"/>
      <c r="M33" s="71"/>
      <c r="N33" s="71"/>
      <c r="O33" s="71"/>
      <c r="P33" s="71"/>
      <c r="Q33" s="71"/>
      <c r="R33" s="71"/>
      <c r="S33" s="71"/>
      <c r="T33" s="71"/>
      <c r="U33" s="35"/>
      <c r="V33" s="35"/>
      <c r="W33" s="35"/>
      <c r="X33" s="35"/>
      <c r="Y33" s="35"/>
      <c r="Z33" s="35"/>
      <c r="AA33" s="35"/>
      <c r="AC33" s="72"/>
      <c r="AD33" s="65"/>
      <c r="AE33" s="66"/>
      <c r="AF33" s="66"/>
      <c r="AG33" s="66"/>
      <c r="AH33" s="60">
        <v>30</v>
      </c>
      <c r="AI33" s="67"/>
      <c r="AJ33" s="68"/>
      <c r="AK33" s="69"/>
    </row>
    <row r="34" spans="1:39" ht="23.45" customHeight="1" x14ac:dyDescent="0.4">
      <c r="C34" s="70"/>
      <c r="D34" s="70"/>
      <c r="E34" s="70"/>
      <c r="F34" s="70"/>
      <c r="G34" s="70"/>
      <c r="H34" s="70"/>
      <c r="I34" s="70"/>
      <c r="J34" s="70"/>
      <c r="K34" s="70"/>
      <c r="L34" s="70"/>
      <c r="M34" s="70"/>
      <c r="N34" s="70"/>
      <c r="O34" s="70"/>
      <c r="P34" s="70"/>
      <c r="Q34" s="70"/>
      <c r="R34" s="70"/>
      <c r="S34" s="70"/>
      <c r="T34" s="71"/>
      <c r="U34" s="35"/>
      <c r="V34" s="35"/>
      <c r="W34" s="35"/>
      <c r="X34" s="35"/>
      <c r="Y34" s="35"/>
      <c r="Z34" s="35"/>
      <c r="AA34" s="35"/>
      <c r="AD34" s="63"/>
      <c r="AE34" s="64"/>
      <c r="AF34" s="64"/>
      <c r="AG34" s="64"/>
      <c r="AH34" s="60">
        <v>31</v>
      </c>
      <c r="AI34" s="12"/>
      <c r="AJ34" s="11"/>
      <c r="AK34" s="57"/>
    </row>
    <row r="35" spans="1:39" ht="23.45" customHeight="1" thickBot="1" x14ac:dyDescent="0.45">
      <c r="A35" s="13" t="s">
        <v>84</v>
      </c>
      <c r="R35" s="73"/>
      <c r="S35" s="73"/>
      <c r="T35" s="73"/>
      <c r="U35" s="73"/>
      <c r="V35" s="3"/>
      <c r="W35" s="73"/>
      <c r="X35" s="73"/>
      <c r="Y35" s="73"/>
      <c r="Z35" s="73"/>
      <c r="AA35" s="73"/>
      <c r="AD35" s="63"/>
      <c r="AE35" s="64"/>
      <c r="AF35" s="64"/>
      <c r="AG35" s="64"/>
      <c r="AH35" s="60">
        <v>32</v>
      </c>
      <c r="AI35" s="12"/>
      <c r="AJ35" s="11"/>
      <c r="AK35" s="57"/>
    </row>
    <row r="36" spans="1:39" ht="23.45" customHeight="1" thickBot="1" x14ac:dyDescent="0.45">
      <c r="A36" s="209" t="s">
        <v>21</v>
      </c>
      <c r="B36" s="210"/>
      <c r="C36" s="74" t="s">
        <v>22</v>
      </c>
      <c r="D36" s="211" t="s">
        <v>85</v>
      </c>
      <c r="E36" s="212"/>
      <c r="F36" s="212"/>
      <c r="G36" s="212"/>
      <c r="H36" s="212"/>
      <c r="I36" s="212"/>
      <c r="J36" s="212"/>
      <c r="K36" s="213"/>
      <c r="M36" s="3"/>
      <c r="N36" s="3"/>
      <c r="O36" s="3"/>
      <c r="P36" s="214" t="str">
        <f>IF($AD$2="予約","見積額",IF($AD$2="変更","見積額",IF($AD$2="料金","金額",IF($AD$2="取消","　"))))</f>
        <v>見積額</v>
      </c>
      <c r="Q36" s="215"/>
      <c r="R36" s="215"/>
      <c r="S36" s="215"/>
      <c r="T36" s="215"/>
      <c r="U36" s="216"/>
      <c r="V36" s="220">
        <f>IFERROR((X12+T20+Q32+I43),0)</f>
        <v>366850</v>
      </c>
      <c r="W36" s="221"/>
      <c r="X36" s="221"/>
      <c r="Y36" s="221"/>
      <c r="Z36" s="221"/>
      <c r="AA36" s="221"/>
      <c r="AB36" s="221"/>
      <c r="AC36" s="222"/>
      <c r="AD36" s="63"/>
      <c r="AE36" s="64"/>
      <c r="AF36" s="64"/>
      <c r="AG36" s="64"/>
      <c r="AH36" s="60">
        <v>33</v>
      </c>
      <c r="AI36" s="12"/>
      <c r="AJ36" s="11"/>
      <c r="AK36" s="57"/>
    </row>
    <row r="37" spans="1:39" ht="23.45" customHeight="1" thickBot="1" x14ac:dyDescent="0.45">
      <c r="A37" s="184">
        <v>45749</v>
      </c>
      <c r="B37" s="185"/>
      <c r="C37" s="75" t="str">
        <f t="shared" ref="C37" si="5">IF(A37="","",CHOOSE(WEEKDAY(A37),"日","月","火","水","木","金","土"))</f>
        <v>水</v>
      </c>
      <c r="D37" s="188" t="s">
        <v>86</v>
      </c>
      <c r="E37" s="189"/>
      <c r="F37" s="190">
        <v>0.70833333333333337</v>
      </c>
      <c r="G37" s="191"/>
      <c r="H37" s="190"/>
      <c r="I37" s="191"/>
      <c r="J37" s="190"/>
      <c r="K37" s="192"/>
      <c r="M37" s="76"/>
      <c r="N37" s="76"/>
      <c r="P37" s="217"/>
      <c r="Q37" s="218"/>
      <c r="R37" s="218"/>
      <c r="S37" s="218"/>
      <c r="T37" s="218"/>
      <c r="U37" s="219"/>
      <c r="V37" s="223"/>
      <c r="W37" s="224"/>
      <c r="X37" s="224"/>
      <c r="Y37" s="224"/>
      <c r="Z37" s="224"/>
      <c r="AA37" s="224"/>
      <c r="AB37" s="224"/>
      <c r="AC37" s="225"/>
      <c r="AD37" s="1"/>
      <c r="AF37" s="63"/>
      <c r="AG37" s="64"/>
      <c r="AH37" s="64"/>
      <c r="AI37" s="64"/>
      <c r="AJ37" s="60">
        <v>34</v>
      </c>
      <c r="AK37" s="12"/>
      <c r="AL37" s="11"/>
      <c r="AM37" s="57"/>
    </row>
    <row r="38" spans="1:39" ht="23.45" customHeight="1" thickTop="1" thickBot="1" x14ac:dyDescent="0.45">
      <c r="A38" s="186"/>
      <c r="B38" s="187"/>
      <c r="C38" s="77"/>
      <c r="D38" s="193" t="s">
        <v>87</v>
      </c>
      <c r="E38" s="194"/>
      <c r="F38" s="171" t="s">
        <v>106</v>
      </c>
      <c r="G38" s="195"/>
      <c r="H38" s="171"/>
      <c r="I38" s="195"/>
      <c r="J38" s="171"/>
      <c r="K38" s="172"/>
      <c r="M38" s="76"/>
      <c r="N38" s="76"/>
      <c r="P38" s="203" t="s">
        <v>88</v>
      </c>
      <c r="Q38" s="200"/>
      <c r="R38" s="200"/>
      <c r="S38" s="201">
        <f>ROUNDUP(V36/1.1,0)</f>
        <v>333500</v>
      </c>
      <c r="T38" s="201"/>
      <c r="U38" s="201"/>
      <c r="V38" s="201"/>
      <c r="W38" s="200" t="s">
        <v>89</v>
      </c>
      <c r="X38" s="200"/>
      <c r="Y38" s="200"/>
      <c r="Z38" s="201">
        <f>V36-S38</f>
        <v>33350</v>
      </c>
      <c r="AA38" s="201"/>
      <c r="AB38" s="201"/>
      <c r="AC38" s="202"/>
      <c r="AD38" s="1"/>
      <c r="AF38" s="78"/>
      <c r="AG38" s="72"/>
      <c r="AH38" s="72"/>
      <c r="AI38" s="72"/>
      <c r="AJ38" s="60">
        <v>35</v>
      </c>
      <c r="AK38" s="12"/>
      <c r="AL38" s="11"/>
      <c r="AM38" s="57"/>
    </row>
    <row r="39" spans="1:39" ht="23.45" customHeight="1" x14ac:dyDescent="0.4">
      <c r="A39" s="184">
        <v>45750</v>
      </c>
      <c r="B39" s="185"/>
      <c r="C39" s="75" t="str">
        <f t="shared" ref="C39" si="6">IF(A39="","",CHOOSE(WEEKDAY(A39),"日","月","火","水","木","金","土"))</f>
        <v>木</v>
      </c>
      <c r="D39" s="188" t="s">
        <v>86</v>
      </c>
      <c r="E39" s="189"/>
      <c r="F39" s="190">
        <v>0.29166666666666669</v>
      </c>
      <c r="G39" s="191"/>
      <c r="H39" s="190">
        <v>0.45833333333333331</v>
      </c>
      <c r="I39" s="191"/>
      <c r="J39" s="190"/>
      <c r="K39" s="192"/>
      <c r="M39" s="76"/>
      <c r="N39" s="76"/>
      <c r="O39" s="79"/>
      <c r="P39" s="29"/>
      <c r="R39" s="29"/>
      <c r="AD39" s="1"/>
      <c r="AF39" s="2"/>
      <c r="AJ39" s="60">
        <v>36</v>
      </c>
      <c r="AK39" s="12"/>
      <c r="AL39" s="9"/>
    </row>
    <row r="40" spans="1:39" ht="23.45" customHeight="1" thickBot="1" x14ac:dyDescent="0.45">
      <c r="A40" s="186"/>
      <c r="B40" s="187"/>
      <c r="C40" s="77"/>
      <c r="D40" s="193" t="s">
        <v>87</v>
      </c>
      <c r="E40" s="194"/>
      <c r="F40" s="171" t="s">
        <v>106</v>
      </c>
      <c r="G40" s="195"/>
      <c r="H40" s="171" t="s">
        <v>106</v>
      </c>
      <c r="I40" s="195"/>
      <c r="J40" s="171"/>
      <c r="K40" s="172"/>
      <c r="M40" s="76"/>
      <c r="N40" s="76"/>
      <c r="O40" s="79"/>
      <c r="P40" s="29"/>
      <c r="R40" s="29"/>
      <c r="AD40" s="1"/>
      <c r="AF40" s="2"/>
      <c r="AJ40" s="60">
        <v>37</v>
      </c>
      <c r="AK40" s="12"/>
      <c r="AL40" s="9"/>
    </row>
    <row r="41" spans="1:39" ht="23.45" customHeight="1" x14ac:dyDescent="0.4">
      <c r="A41" s="184"/>
      <c r="B41" s="185"/>
      <c r="C41" s="75" t="str">
        <f t="shared" ref="C41" si="7">IF(A41="","",CHOOSE(WEEKDAY(A41),"日","月","火","水","木","金","土"))</f>
        <v/>
      </c>
      <c r="D41" s="188" t="s">
        <v>86</v>
      </c>
      <c r="E41" s="189"/>
      <c r="F41" s="190"/>
      <c r="G41" s="191"/>
      <c r="H41" s="190"/>
      <c r="I41" s="191"/>
      <c r="J41" s="190"/>
      <c r="K41" s="192"/>
      <c r="M41" s="76"/>
      <c r="N41" s="76"/>
      <c r="O41" s="79"/>
      <c r="P41" s="80" t="s">
        <v>90</v>
      </c>
      <c r="Q41" s="81"/>
      <c r="R41" s="82"/>
      <c r="S41" s="83">
        <v>20</v>
      </c>
      <c r="T41" s="84" t="s">
        <v>91</v>
      </c>
      <c r="U41" s="85" t="s">
        <v>92</v>
      </c>
      <c r="V41" s="85"/>
      <c r="W41" s="85"/>
      <c r="X41" s="86">
        <v>25</v>
      </c>
      <c r="Y41" s="85" t="s">
        <v>91</v>
      </c>
      <c r="Z41" s="81" t="s">
        <v>93</v>
      </c>
      <c r="AA41" s="87"/>
      <c r="AB41" s="83">
        <v>25</v>
      </c>
      <c r="AC41" s="88" t="s">
        <v>91</v>
      </c>
      <c r="AD41" s="1"/>
      <c r="AF41" s="2"/>
      <c r="AJ41" s="89"/>
      <c r="AK41" s="89"/>
    </row>
    <row r="42" spans="1:39" ht="23.45" customHeight="1" thickBot="1" x14ac:dyDescent="0.45">
      <c r="A42" s="186"/>
      <c r="B42" s="187"/>
      <c r="C42" s="77"/>
      <c r="D42" s="193" t="s">
        <v>87</v>
      </c>
      <c r="E42" s="194"/>
      <c r="F42" s="171"/>
      <c r="G42" s="195"/>
      <c r="H42" s="171"/>
      <c r="I42" s="195"/>
      <c r="J42" s="171"/>
      <c r="K42" s="172"/>
      <c r="M42" s="76"/>
      <c r="N42" s="76"/>
      <c r="O42" s="79"/>
      <c r="P42" s="90" t="s">
        <v>94</v>
      </c>
      <c r="Q42" s="91"/>
      <c r="R42" s="92"/>
      <c r="S42" s="93">
        <v>10</v>
      </c>
      <c r="T42" s="33" t="s">
        <v>91</v>
      </c>
      <c r="U42" s="94" t="s">
        <v>95</v>
      </c>
      <c r="V42" s="95"/>
      <c r="W42" s="95"/>
      <c r="X42" s="96">
        <v>30</v>
      </c>
      <c r="Y42" s="97" t="s">
        <v>91</v>
      </c>
      <c r="Z42" s="33"/>
      <c r="AA42" s="33"/>
      <c r="AB42" s="33"/>
      <c r="AC42" s="98"/>
      <c r="AD42" s="1"/>
      <c r="AF42" s="2"/>
      <c r="AJ42" s="89"/>
      <c r="AK42" s="89"/>
    </row>
    <row r="43" spans="1:39" ht="23.45" customHeight="1" thickBot="1" x14ac:dyDescent="0.45">
      <c r="A43" s="173" t="s">
        <v>96</v>
      </c>
      <c r="B43" s="174"/>
      <c r="C43" s="175"/>
      <c r="D43" s="176"/>
      <c r="E43" s="177"/>
      <c r="F43" s="178">
        <f>F38+H38+J38+F40+H40+J40+F42+H42+J42</f>
        <v>165</v>
      </c>
      <c r="G43" s="179"/>
      <c r="H43" s="99" t="s">
        <v>97</v>
      </c>
      <c r="I43" s="180">
        <f>F43*10</f>
        <v>1650</v>
      </c>
      <c r="J43" s="181"/>
      <c r="K43" s="182"/>
      <c r="W43" s="100"/>
      <c r="X43" s="101"/>
      <c r="AC43" s="85"/>
      <c r="AD43" s="1"/>
      <c r="AF43" s="2"/>
      <c r="AJ43" s="89"/>
      <c r="AK43" s="89"/>
    </row>
    <row r="44" spans="1:39" ht="23.45" customHeight="1" x14ac:dyDescent="0.4">
      <c r="X44" s="183"/>
      <c r="Y44" s="183"/>
      <c r="Z44" s="102"/>
      <c r="AA44" s="102"/>
      <c r="AB44" s="102"/>
      <c r="AC44" s="102"/>
    </row>
    <row r="45" spans="1:39" ht="23.45" customHeight="1" x14ac:dyDescent="0.4">
      <c r="X45" s="183"/>
      <c r="Y45" s="183"/>
      <c r="Z45" s="196"/>
      <c r="AA45" s="196"/>
      <c r="AB45" s="196"/>
      <c r="AC45" s="196"/>
    </row>
    <row r="46" spans="1:39" ht="23.45" customHeight="1" x14ac:dyDescent="0.4">
      <c r="X46" s="183"/>
      <c r="Y46" s="183"/>
      <c r="Z46" s="169"/>
      <c r="AA46" s="169"/>
      <c r="AB46" s="169"/>
      <c r="AC46" s="169"/>
      <c r="AD46" s="1"/>
      <c r="AE46" s="2"/>
    </row>
    <row r="47" spans="1:39" ht="23.45" customHeight="1" x14ac:dyDescent="0.4">
      <c r="X47" s="183"/>
      <c r="Y47" s="183"/>
      <c r="Z47" s="102"/>
      <c r="AA47" s="102"/>
      <c r="AB47" s="102"/>
      <c r="AC47" s="102"/>
      <c r="AD47" s="1"/>
      <c r="AE47" s="2"/>
    </row>
    <row r="48" spans="1:39" ht="23.45" customHeight="1" x14ac:dyDescent="0.4">
      <c r="W48" s="170" t="s">
        <v>98</v>
      </c>
      <c r="X48" s="170"/>
      <c r="Y48" s="170"/>
      <c r="Z48" s="170"/>
      <c r="AA48" s="170"/>
      <c r="AB48" s="170"/>
      <c r="AC48" s="103"/>
      <c r="AD48" s="1"/>
      <c r="AE48" s="2"/>
    </row>
  </sheetData>
  <sheetProtection sheet="1" objects="1" scenarios="1"/>
  <dataConsolidate/>
  <mergeCells count="200">
    <mergeCell ref="X7:AC7"/>
    <mergeCell ref="V8:W8"/>
    <mergeCell ref="X8:Y8"/>
    <mergeCell ref="Z8:AA8"/>
    <mergeCell ref="AB8:AC8"/>
    <mergeCell ref="A2:AC2"/>
    <mergeCell ref="AD2:AE2"/>
    <mergeCell ref="S3:AB3"/>
    <mergeCell ref="A4:B4"/>
    <mergeCell ref="C4:L4"/>
    <mergeCell ref="M4:N4"/>
    <mergeCell ref="O4:S4"/>
    <mergeCell ref="T4:AC4"/>
    <mergeCell ref="A5:B5"/>
    <mergeCell ref="C5:L5"/>
    <mergeCell ref="M5:N5"/>
    <mergeCell ref="O5:S5"/>
    <mergeCell ref="T5:AC5"/>
    <mergeCell ref="D8:E8"/>
    <mergeCell ref="F8:G8"/>
    <mergeCell ref="H8:I8"/>
    <mergeCell ref="J8:K8"/>
    <mergeCell ref="L8:R8"/>
    <mergeCell ref="S8:T8"/>
    <mergeCell ref="A7:B8"/>
    <mergeCell ref="C7:C8"/>
    <mergeCell ref="D7:I7"/>
    <mergeCell ref="J7:W7"/>
    <mergeCell ref="X9:Y9"/>
    <mergeCell ref="Z9:AA9"/>
    <mergeCell ref="AB9:AC9"/>
    <mergeCell ref="A10:B10"/>
    <mergeCell ref="D10:E10"/>
    <mergeCell ref="F10:G10"/>
    <mergeCell ref="H10:I10"/>
    <mergeCell ref="J10:K10"/>
    <mergeCell ref="L10:R10"/>
    <mergeCell ref="S10:T10"/>
    <mergeCell ref="V10:W10"/>
    <mergeCell ref="X10:Y10"/>
    <mergeCell ref="Z10:AA10"/>
    <mergeCell ref="AB10:AC10"/>
    <mergeCell ref="A9:B9"/>
    <mergeCell ref="D9:I9"/>
    <mergeCell ref="J9:K9"/>
    <mergeCell ref="L9:R9"/>
    <mergeCell ref="S9:T9"/>
    <mergeCell ref="V9:W9"/>
    <mergeCell ref="A11:B11"/>
    <mergeCell ref="D11:E11"/>
    <mergeCell ref="F11:G11"/>
    <mergeCell ref="H11:I11"/>
    <mergeCell ref="J11:K11"/>
    <mergeCell ref="L11:R11"/>
    <mergeCell ref="S11:T11"/>
    <mergeCell ref="V11:W11"/>
    <mergeCell ref="X11:AC11"/>
    <mergeCell ref="A12:W12"/>
    <mergeCell ref="X12:AC12"/>
    <mergeCell ref="A15:B15"/>
    <mergeCell ref="D15:E15"/>
    <mergeCell ref="F15:P15"/>
    <mergeCell ref="Q15:S15"/>
    <mergeCell ref="T15:V15"/>
    <mergeCell ref="A17:B17"/>
    <mergeCell ref="D17:E17"/>
    <mergeCell ref="F17:P17"/>
    <mergeCell ref="Q17:S17"/>
    <mergeCell ref="T17:V17"/>
    <mergeCell ref="W17:Y17"/>
    <mergeCell ref="W15:Y15"/>
    <mergeCell ref="Z15:AC15"/>
    <mergeCell ref="A16:B16"/>
    <mergeCell ref="D16:E16"/>
    <mergeCell ref="F16:P16"/>
    <mergeCell ref="Q16:S16"/>
    <mergeCell ref="T16:V16"/>
    <mergeCell ref="W16:Y16"/>
    <mergeCell ref="A19:B19"/>
    <mergeCell ref="D19:E19"/>
    <mergeCell ref="F19:P19"/>
    <mergeCell ref="Q19:S19"/>
    <mergeCell ref="T19:V19"/>
    <mergeCell ref="W19:Y19"/>
    <mergeCell ref="A18:B18"/>
    <mergeCell ref="D18:E18"/>
    <mergeCell ref="F18:P18"/>
    <mergeCell ref="Q18:S18"/>
    <mergeCell ref="T18:V18"/>
    <mergeCell ref="W18:Y18"/>
    <mergeCell ref="A20:S20"/>
    <mergeCell ref="T20:Y20"/>
    <mergeCell ref="Z20:AA20"/>
    <mergeCell ref="AB20:AC20"/>
    <mergeCell ref="A22:B22"/>
    <mergeCell ref="D22:E22"/>
    <mergeCell ref="F22:L22"/>
    <mergeCell ref="M22:N22"/>
    <mergeCell ref="O22:Q22"/>
    <mergeCell ref="R22:U22"/>
    <mergeCell ref="V22:AC32"/>
    <mergeCell ref="A23:B23"/>
    <mergeCell ref="D23:E23"/>
    <mergeCell ref="F23:L23"/>
    <mergeCell ref="M23:N23"/>
    <mergeCell ref="O23:Q23"/>
    <mergeCell ref="R23:U23"/>
    <mergeCell ref="A29:B29"/>
    <mergeCell ref="D29:E29"/>
    <mergeCell ref="F29:L29"/>
    <mergeCell ref="M29:N29"/>
    <mergeCell ref="O29:Q29"/>
    <mergeCell ref="R29:U29"/>
    <mergeCell ref="M24:N24"/>
    <mergeCell ref="O24:Q24"/>
    <mergeCell ref="R24:U24"/>
    <mergeCell ref="A25:B25"/>
    <mergeCell ref="D25:E25"/>
    <mergeCell ref="F25:L25"/>
    <mergeCell ref="M25:N25"/>
    <mergeCell ref="O25:Q25"/>
    <mergeCell ref="R25:U25"/>
    <mergeCell ref="A24:B24"/>
    <mergeCell ref="D24:E24"/>
    <mergeCell ref="F24:L24"/>
    <mergeCell ref="A26:B26"/>
    <mergeCell ref="D26:E26"/>
    <mergeCell ref="F26:L26"/>
    <mergeCell ref="M26:N26"/>
    <mergeCell ref="O26:Q26"/>
    <mergeCell ref="R26:U26"/>
    <mergeCell ref="A28:B28"/>
    <mergeCell ref="D28:E28"/>
    <mergeCell ref="F28:L28"/>
    <mergeCell ref="M28:N28"/>
    <mergeCell ref="O28:Q28"/>
    <mergeCell ref="Q32:U32"/>
    <mergeCell ref="A36:B36"/>
    <mergeCell ref="D36:K36"/>
    <mergeCell ref="P36:U37"/>
    <mergeCell ref="S38:V38"/>
    <mergeCell ref="V36:AC37"/>
    <mergeCell ref="R28:U28"/>
    <mergeCell ref="A27:B27"/>
    <mergeCell ref="D27:E27"/>
    <mergeCell ref="F27:L27"/>
    <mergeCell ref="M27:N27"/>
    <mergeCell ref="O27:Q27"/>
    <mergeCell ref="R27:U27"/>
    <mergeCell ref="A30:B30"/>
    <mergeCell ref="D30:E30"/>
    <mergeCell ref="F30:L30"/>
    <mergeCell ref="M30:N30"/>
    <mergeCell ref="O30:Q30"/>
    <mergeCell ref="R30:U30"/>
    <mergeCell ref="A31:B31"/>
    <mergeCell ref="D31:E31"/>
    <mergeCell ref="F31:L31"/>
    <mergeCell ref="M31:N31"/>
    <mergeCell ref="O31:Q31"/>
    <mergeCell ref="R31:U31"/>
    <mergeCell ref="W38:Y38"/>
    <mergeCell ref="Z38:AC38"/>
    <mergeCell ref="A39:B40"/>
    <mergeCell ref="D39:E39"/>
    <mergeCell ref="F39:G39"/>
    <mergeCell ref="H39:I39"/>
    <mergeCell ref="J39:K39"/>
    <mergeCell ref="D40:E40"/>
    <mergeCell ref="F40:G40"/>
    <mergeCell ref="H40:I40"/>
    <mergeCell ref="J40:K40"/>
    <mergeCell ref="A37:B38"/>
    <mergeCell ref="D37:E37"/>
    <mergeCell ref="F37:G37"/>
    <mergeCell ref="H37:I37"/>
    <mergeCell ref="J37:K37"/>
    <mergeCell ref="D38:E38"/>
    <mergeCell ref="F38:G38"/>
    <mergeCell ref="H38:I38"/>
    <mergeCell ref="J38:K38"/>
    <mergeCell ref="P38:R38"/>
    <mergeCell ref="A32:P32"/>
    <mergeCell ref="Z46:AC46"/>
    <mergeCell ref="W48:AB48"/>
    <mergeCell ref="J42:K42"/>
    <mergeCell ref="A43:C43"/>
    <mergeCell ref="D43:E43"/>
    <mergeCell ref="F43:G43"/>
    <mergeCell ref="I43:K43"/>
    <mergeCell ref="X44:Y47"/>
    <mergeCell ref="A41:B42"/>
    <mergeCell ref="D41:E41"/>
    <mergeCell ref="F41:G41"/>
    <mergeCell ref="H41:I41"/>
    <mergeCell ref="J41:K41"/>
    <mergeCell ref="D42:E42"/>
    <mergeCell ref="F42:G42"/>
    <mergeCell ref="H42:I42"/>
    <mergeCell ref="Z45:AC45"/>
  </mergeCells>
  <phoneticPr fontId="3"/>
  <dataValidations count="5">
    <dataValidation type="list" allowBlank="1" showInputMessage="1" showErrorMessage="1" sqref="AD2" xr:uid="{658B688D-D35D-40B4-A2D3-DDE41DE0FA78}">
      <formula1>"予約,変更,取消,料金"</formula1>
    </dataValidation>
    <dataValidation type="list" allowBlank="1" showInputMessage="1" showErrorMessage="1" sqref="Z44:AB44" xr:uid="{33B8C4A2-DE7A-4CC3-A11F-375CD6A0BBF1}">
      <formula1>#REF!</formula1>
    </dataValidation>
    <dataValidation type="list" allowBlank="1" showInputMessage="1" showErrorMessage="1" sqref="F16:F19" xr:uid="{8BF80A90-15AF-4D2B-B97C-DE6660A2E999}">
      <formula1>野外炊事品目</formula1>
    </dataValidation>
    <dataValidation type="list" allowBlank="1" showInputMessage="1" showErrorMessage="1" sqref="L9:L11" xr:uid="{EA73CB7B-57F4-4CAC-878D-83DDD4DCE534}">
      <formula1>昼食</formula1>
    </dataValidation>
    <dataValidation type="list" allowBlank="1" showInputMessage="1" showErrorMessage="1" sqref="F23:F31" xr:uid="{05251015-D7D6-4C7A-BC5D-D0B363B7512A}">
      <formula1>$AI$4:$AI$40</formula1>
    </dataValidation>
  </dataValidations>
  <hyperlinks>
    <hyperlink ref="T5" r:id="rId1" xr:uid="{ECE2AF38-4DE1-43E8-B264-ADD319B922BE}"/>
  </hyperlinks>
  <printOptions horizontalCentered="1" verticalCentered="1"/>
  <pageMargins left="0.62992125984251968" right="0.31496062992125984" top="0.39370078740157483" bottom="0.35433070866141736" header="0.31496062992125984" footer="0.31496062992125984"/>
  <pageSetup paperSize="9" scale="69" orientation="portrait" r:id="rId2"/>
  <colBreaks count="2" manualBreakCount="2">
    <brk id="29" max="1048575" man="1"/>
    <brk id="36" max="92"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34</vt:i4>
      </vt:variant>
    </vt:vector>
  </HeadingPairs>
  <TitlesOfParts>
    <vt:vector size="37" baseType="lpstr">
      <vt:lpstr>メニュー.</vt:lpstr>
      <vt:lpstr>2026年度用(一般）提出用</vt:lpstr>
      <vt:lpstr>2026年度用(一般）提出用 (記入例)</vt:lpstr>
      <vt:lpstr>'2026年度用(一般）提出用'!☆レトルトカレー</vt:lpstr>
      <vt:lpstr>'2026年度用(一般）提出用 (記入例)'!☆レトルトカレー</vt:lpstr>
      <vt:lpstr>'2026年度用(一般）提出用'!Print_Area</vt:lpstr>
      <vt:lpstr>'2026年度用(一般）提出用 (記入例)'!Print_Area</vt:lpstr>
      <vt:lpstr>'2026年度用(一般）提出用'!アラカルト</vt:lpstr>
      <vt:lpstr>'2026年度用(一般）提出用 (記入例)'!アラカルト</vt:lpstr>
      <vt:lpstr>'2026年度用(一般）提出用'!アラカルトメニュー</vt:lpstr>
      <vt:lpstr>'2026年度用(一般）提出用 (記入例)'!アラカルトメニュー</vt:lpstr>
      <vt:lpstr>'2026年度用(一般）提出用'!アラカルト品目</vt:lpstr>
      <vt:lpstr>'2026年度用(一般）提出用 (記入例)'!アラカルト品目</vt:lpstr>
      <vt:lpstr>'2026年度用(一般）提出用'!アラカルト品目.</vt:lpstr>
      <vt:lpstr>'2026年度用(一般）提出用 (記入例)'!アラカルト品目.</vt:lpstr>
      <vt:lpstr>'2026年度用(一般）提出用'!カレーライス</vt:lpstr>
      <vt:lpstr>'2026年度用(一般）提出用 (記入例)'!カレーライス</vt:lpstr>
      <vt:lpstr>'2026年度用(一般）提出用'!カレー材_ルゥなし</vt:lpstr>
      <vt:lpstr>'2026年度用(一般）提出用 (記入例)'!カレー材_ルゥなし</vt:lpstr>
      <vt:lpstr>'2026年度用(一般）提出用'!カレー材_野菜カット</vt:lpstr>
      <vt:lpstr>'2026年度用(一般）提出用 (記入例)'!カレー材_野菜カット</vt:lpstr>
      <vt:lpstr>'2026年度用(一般）提出用'!カレー材料のみ_米なし</vt:lpstr>
      <vt:lpstr>'2026年度用(一般）提出用 (記入例)'!カレー材料のみ_米なし</vt:lpstr>
      <vt:lpstr>'2026年度用(一般）提出用'!ホットドッグ_1本</vt:lpstr>
      <vt:lpstr>'2026年度用(一般）提出用 (記入例)'!ホットドッグ_1本</vt:lpstr>
      <vt:lpstr>'2026年度用(一般）提出用'!金額</vt:lpstr>
      <vt:lpstr>'2026年度用(一般）提出用 (記入例)'!金額</vt:lpstr>
      <vt:lpstr>'2026年度用(一般）提出用'!昼食</vt:lpstr>
      <vt:lpstr>'2026年度用(一般）提出用 (記入例)'!昼食</vt:lpstr>
      <vt:lpstr>'2026年度用(一般）提出用'!昼食品目</vt:lpstr>
      <vt:lpstr>'2026年度用(一般）提出用 (記入例)'!昼食品目</vt:lpstr>
      <vt:lpstr>'2026年度用(一般）提出用'!米のみ</vt:lpstr>
      <vt:lpstr>'2026年度用(一般）提出用 (記入例)'!米のみ</vt:lpstr>
      <vt:lpstr>'2026年度用(一般）提出用'!野外炊事</vt:lpstr>
      <vt:lpstr>'2026年度用(一般）提出用 (記入例)'!野外炊事</vt:lpstr>
      <vt:lpstr>'2026年度用(一般）提出用'!野外炊事品目</vt:lpstr>
      <vt:lpstr>'2026年度用(一般）提出用 (記入例)'!野外炊事品目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0044-00 春日井市少年自然の家</dc:creator>
  <cp:lastModifiedBy>水野　敦</cp:lastModifiedBy>
  <cp:lastPrinted>2026-01-29T04:37:21Z</cp:lastPrinted>
  <dcterms:created xsi:type="dcterms:W3CDTF">2025-12-19T02:36:47Z</dcterms:created>
  <dcterms:modified xsi:type="dcterms:W3CDTF">2026-02-15T02:05:59Z</dcterms:modified>
</cp:coreProperties>
</file>